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Denuncias-Renuncias" sheetId="20" r:id="rId20"/>
    <sheet name="Distribucion % Denuncias" sheetId="21" r:id="rId21"/>
    <sheet name="Sobreseimientos" sheetId="22" r:id="rId22"/>
    <sheet name="Terminación" sheetId="24" r:id="rId23"/>
  </sheets>
  <calcPr calcId="145621"/>
</workbook>
</file>

<file path=xl/calcChain.xml><?xml version="1.0" encoding="utf-8"?>
<calcChain xmlns="http://schemas.openxmlformats.org/spreadsheetml/2006/main">
  <c r="V28" i="20" l="1"/>
  <c r="U28" i="20"/>
  <c r="T28" i="20"/>
  <c r="V27" i="20"/>
  <c r="U27" i="20"/>
  <c r="T27" i="20"/>
  <c r="V26" i="20"/>
  <c r="U26" i="20"/>
  <c r="T26" i="20"/>
  <c r="V25" i="20"/>
  <c r="U25" i="20"/>
  <c r="T25" i="20"/>
  <c r="V24" i="20"/>
  <c r="U24" i="20"/>
  <c r="T24" i="20"/>
  <c r="V23" i="20"/>
  <c r="U23" i="20"/>
  <c r="T23" i="20"/>
  <c r="V22" i="20"/>
  <c r="U22" i="20"/>
  <c r="T22" i="20"/>
  <c r="V21" i="20"/>
  <c r="U21" i="20"/>
  <c r="T21" i="20"/>
  <c r="V20" i="20"/>
  <c r="U20" i="20"/>
  <c r="T20" i="20"/>
  <c r="V19" i="20"/>
  <c r="U19" i="20"/>
  <c r="T19" i="20"/>
  <c r="V18" i="20"/>
  <c r="U18" i="20"/>
  <c r="T18" i="20"/>
  <c r="V17" i="20"/>
  <c r="U17" i="20"/>
  <c r="T17" i="20"/>
  <c r="V16" i="20"/>
  <c r="U16" i="20"/>
  <c r="T16" i="20"/>
  <c r="V15" i="20"/>
  <c r="U15" i="20"/>
  <c r="T15" i="20"/>
  <c r="V14" i="20"/>
  <c r="U14" i="20"/>
  <c r="T14" i="20"/>
  <c r="V13" i="20"/>
  <c r="U13" i="20"/>
  <c r="T13" i="20"/>
  <c r="V12" i="20"/>
  <c r="U12" i="20"/>
  <c r="T12" i="20"/>
  <c r="V11" i="20"/>
  <c r="U11" i="20"/>
  <c r="T11" i="20"/>
  <c r="G34" i="19" l="1"/>
  <c r="I34" i="19"/>
  <c r="G35" i="19"/>
  <c r="I35" i="19"/>
  <c r="J35" i="19"/>
  <c r="G36" i="19"/>
  <c r="H36" i="19"/>
  <c r="I36" i="19"/>
  <c r="J36" i="19"/>
  <c r="G37" i="19"/>
  <c r="I37" i="19"/>
  <c r="G38" i="19"/>
  <c r="H38" i="19"/>
  <c r="I38" i="19"/>
  <c r="J38" i="19"/>
  <c r="H39" i="19"/>
  <c r="I39" i="19"/>
  <c r="I40" i="19"/>
  <c r="H43" i="19"/>
  <c r="I43" i="19"/>
  <c r="J44" i="19"/>
  <c r="G46" i="19"/>
  <c r="G47" i="19"/>
  <c r="H47" i="19"/>
  <c r="I47" i="19"/>
  <c r="I48" i="19"/>
  <c r="J48" i="19"/>
  <c r="G49" i="19"/>
  <c r="I49" i="19"/>
  <c r="J49" i="19"/>
  <c r="K28" i="19" l="1"/>
  <c r="J28" i="19"/>
  <c r="I28" i="19"/>
  <c r="H28" i="19"/>
  <c r="O28" i="20" l="1"/>
  <c r="G28" i="20"/>
  <c r="D28" i="20"/>
  <c r="I28" i="20"/>
  <c r="E28" i="20"/>
  <c r="K28" i="20"/>
  <c r="M28" i="20"/>
  <c r="Q28" i="20"/>
  <c r="N28" i="20"/>
  <c r="F28" i="20"/>
  <c r="L28" i="20"/>
  <c r="H28" i="20"/>
  <c r="P28" i="20"/>
  <c r="J28" i="20"/>
  <c r="CD28" i="5" l="1"/>
  <c r="CL28" i="5"/>
  <c r="AX28" i="5"/>
  <c r="BV28" i="5"/>
  <c r="BN28" i="5"/>
  <c r="BF28" i="5"/>
  <c r="CJ28" i="5"/>
  <c r="CB28" i="5"/>
  <c r="BT28" i="5"/>
  <c r="BL28" i="5"/>
  <c r="BD28" i="5"/>
  <c r="AV28" i="5"/>
  <c r="CE28" i="5"/>
  <c r="BW28" i="5"/>
  <c r="BO28" i="5"/>
  <c r="BG28" i="5"/>
  <c r="AY28" i="5"/>
  <c r="CH28" i="5"/>
  <c r="BZ28" i="5"/>
  <c r="BR28" i="5"/>
  <c r="BJ28" i="5"/>
  <c r="BB28" i="5"/>
  <c r="CK28" i="5"/>
  <c r="CC28" i="5"/>
  <c r="BU28" i="5"/>
  <c r="BM28" i="5"/>
  <c r="BE28" i="5"/>
  <c r="AW28" i="5"/>
  <c r="CF28" i="5"/>
  <c r="BX28" i="5"/>
  <c r="BP28" i="5"/>
  <c r="BH28" i="5"/>
  <c r="AZ28" i="5"/>
  <c r="CI28" i="5"/>
  <c r="CA28" i="5"/>
  <c r="BS28" i="5"/>
  <c r="BK28" i="5"/>
  <c r="BC28" i="5"/>
  <c r="CG28" i="5"/>
  <c r="BY28" i="5"/>
  <c r="BQ28" i="5"/>
  <c r="BI28" i="5"/>
  <c r="BA28" i="5"/>
  <c r="AU28" i="5"/>
  <c r="AN29" i="2" l="1"/>
  <c r="AV29" i="2"/>
  <c r="P29" i="2"/>
  <c r="H29" i="2"/>
  <c r="AF29" i="2"/>
  <c r="X29" i="2"/>
  <c r="AU29" i="2"/>
  <c r="AM29" i="2"/>
  <c r="AE29" i="2"/>
  <c r="W29" i="2"/>
  <c r="O29" i="2"/>
  <c r="G29" i="2"/>
  <c r="AT29" i="2"/>
  <c r="AL29" i="2"/>
  <c r="AD29" i="2"/>
  <c r="V29" i="2"/>
  <c r="N29" i="2"/>
  <c r="F29" i="2"/>
  <c r="AS29" i="2"/>
  <c r="AK29" i="2"/>
  <c r="AC29" i="2"/>
  <c r="U29" i="2"/>
  <c r="M29" i="2"/>
  <c r="E29" i="2"/>
  <c r="AR29" i="2"/>
  <c r="AJ29" i="2"/>
  <c r="AB29" i="2"/>
  <c r="T29" i="2"/>
  <c r="L29" i="2"/>
  <c r="D29" i="2"/>
  <c r="AQ29" i="2"/>
  <c r="AI29" i="2"/>
  <c r="AA29" i="2"/>
  <c r="S29" i="2"/>
  <c r="K29" i="2"/>
  <c r="AX29" i="2"/>
  <c r="AP29" i="2"/>
  <c r="AH29" i="2"/>
  <c r="Z29" i="2"/>
  <c r="R29" i="2"/>
  <c r="J29" i="2"/>
  <c r="AW29" i="2"/>
  <c r="AO29" i="2"/>
  <c r="AG29" i="2"/>
  <c r="Y29" i="2"/>
  <c r="Q29" i="2"/>
  <c r="I29" i="2"/>
  <c r="H49" i="19" l="1"/>
  <c r="J47" i="19"/>
  <c r="I44" i="19"/>
  <c r="H35" i="19"/>
  <c r="G40" i="19" l="1"/>
  <c r="H40" i="19"/>
  <c r="J40" i="19"/>
  <c r="G43" i="19"/>
  <c r="J43" i="19"/>
  <c r="I45" i="19"/>
  <c r="J45" i="19"/>
  <c r="J46" i="19"/>
  <c r="H46" i="19"/>
  <c r="I46" i="19"/>
  <c r="G39" i="19"/>
  <c r="J39" i="19"/>
  <c r="I41" i="19"/>
  <c r="H41" i="19"/>
  <c r="J42" i="19"/>
  <c r="H42" i="19"/>
  <c r="J37" i="19"/>
  <c r="H37" i="19"/>
  <c r="G41" i="19"/>
  <c r="J41" i="19"/>
  <c r="J34" i="19"/>
  <c r="H34" i="19"/>
  <c r="G33" i="19"/>
  <c r="J33" i="19"/>
  <c r="G44" i="19"/>
  <c r="H44" i="19"/>
  <c r="H45" i="19"/>
  <c r="G45" i="19"/>
  <c r="G48" i="19"/>
  <c r="H48" i="19"/>
  <c r="G42" i="19"/>
  <c r="I42" i="19"/>
  <c r="I33" i="19"/>
  <c r="H33" i="19"/>
  <c r="L28" i="19"/>
  <c r="J50" i="19" s="1"/>
  <c r="H31" i="15"/>
  <c r="I31" i="15"/>
  <c r="G50" i="19" l="1"/>
  <c r="H50" i="19"/>
  <c r="I50" i="19"/>
  <c r="S28" i="20"/>
  <c r="R28" i="20"/>
  <c r="I27" i="21"/>
  <c r="E27" i="21"/>
  <c r="X25" i="20"/>
  <c r="D19" i="21"/>
  <c r="W16" i="20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Y27" i="20"/>
  <c r="Z26" i="20"/>
  <c r="Z25" i="20"/>
  <c r="Z21" i="20"/>
  <c r="Y19" i="20"/>
  <c r="Z17" i="20"/>
  <c r="Z13" i="20"/>
  <c r="Y11" i="20"/>
  <c r="V31" i="13"/>
  <c r="Q31" i="13"/>
  <c r="L31" i="13"/>
  <c r="G31" i="13"/>
  <c r="U31" i="13"/>
  <c r="P31" i="13"/>
  <c r="K31" i="13"/>
  <c r="F31" i="13"/>
  <c r="T31" i="13"/>
  <c r="J31" i="13"/>
  <c r="E31" i="13"/>
  <c r="S31" i="13"/>
  <c r="N31" i="13"/>
  <c r="I31" i="13"/>
  <c r="D31" i="13"/>
  <c r="R31" i="13"/>
  <c r="H31" i="13"/>
  <c r="V30" i="13"/>
  <c r="Q30" i="13"/>
  <c r="L30" i="13"/>
  <c r="G30" i="13"/>
  <c r="U30" i="13"/>
  <c r="P30" i="13"/>
  <c r="K30" i="13"/>
  <c r="F30" i="13"/>
  <c r="T30" i="13"/>
  <c r="J30" i="13"/>
  <c r="S30" i="13"/>
  <c r="N30" i="13"/>
  <c r="I30" i="13"/>
  <c r="V29" i="13"/>
  <c r="Q29" i="13"/>
  <c r="L29" i="13"/>
  <c r="G29" i="13"/>
  <c r="U29" i="13"/>
  <c r="P29" i="13"/>
  <c r="K29" i="13"/>
  <c r="F29" i="13"/>
  <c r="T29" i="13"/>
  <c r="O29" i="13"/>
  <c r="J29" i="13"/>
  <c r="E29" i="13"/>
  <c r="S29" i="13"/>
  <c r="N29" i="13"/>
  <c r="I29" i="13"/>
  <c r="D29" i="13"/>
  <c r="H29" i="13"/>
  <c r="V28" i="13"/>
  <c r="Q28" i="13"/>
  <c r="L28" i="13"/>
  <c r="G28" i="13"/>
  <c r="U28" i="13"/>
  <c r="K28" i="13"/>
  <c r="F28" i="13"/>
  <c r="T28" i="13"/>
  <c r="J28" i="13"/>
  <c r="E28" i="13"/>
  <c r="S28" i="13"/>
  <c r="I28" i="13"/>
  <c r="D28" i="13"/>
  <c r="H28" i="13"/>
  <c r="C28" i="13"/>
  <c r="V27" i="13"/>
  <c r="Q27" i="13"/>
  <c r="L27" i="13"/>
  <c r="G27" i="13"/>
  <c r="U27" i="13"/>
  <c r="K27" i="13"/>
  <c r="J27" i="13"/>
  <c r="I27" i="13"/>
  <c r="V26" i="13"/>
  <c r="Q26" i="13"/>
  <c r="L26" i="13"/>
  <c r="G26" i="13"/>
  <c r="U26" i="13"/>
  <c r="K26" i="13"/>
  <c r="J26" i="13"/>
  <c r="S26" i="13"/>
  <c r="N26" i="13"/>
  <c r="I26" i="13"/>
  <c r="R26" i="13"/>
  <c r="V25" i="13"/>
  <c r="Q25" i="13"/>
  <c r="L25" i="13"/>
  <c r="G25" i="13"/>
  <c r="U25" i="13"/>
  <c r="K25" i="13"/>
  <c r="T25" i="13"/>
  <c r="J25" i="13"/>
  <c r="S25" i="13"/>
  <c r="N25" i="13"/>
  <c r="I25" i="13"/>
  <c r="D25" i="13"/>
  <c r="R25" i="13"/>
  <c r="M25" i="13"/>
  <c r="V24" i="13"/>
  <c r="Q24" i="13"/>
  <c r="L24" i="13"/>
  <c r="G24" i="13"/>
  <c r="K24" i="13"/>
  <c r="F24" i="13"/>
  <c r="J24" i="13"/>
  <c r="E24" i="13"/>
  <c r="I24" i="13"/>
  <c r="D24" i="13"/>
  <c r="H24" i="13"/>
  <c r="C24" i="13"/>
  <c r="V23" i="13"/>
  <c r="Q23" i="13"/>
  <c r="L23" i="13"/>
  <c r="G23" i="13"/>
  <c r="U23" i="13"/>
  <c r="K23" i="13"/>
  <c r="T23" i="13"/>
  <c r="J23" i="13"/>
  <c r="I23" i="13"/>
  <c r="H23" i="13"/>
  <c r="V22" i="13"/>
  <c r="Q22" i="13"/>
  <c r="L22" i="13"/>
  <c r="U22" i="13"/>
  <c r="K22" i="13"/>
  <c r="T22" i="13"/>
  <c r="J22" i="13"/>
  <c r="S22" i="13"/>
  <c r="I22" i="13"/>
  <c r="H22" i="13"/>
  <c r="V21" i="13"/>
  <c r="Q21" i="13"/>
  <c r="L21" i="13"/>
  <c r="G21" i="13"/>
  <c r="U21" i="13"/>
  <c r="P21" i="13"/>
  <c r="K21" i="13"/>
  <c r="T21" i="13"/>
  <c r="O21" i="13"/>
  <c r="J21" i="13"/>
  <c r="S21" i="13"/>
  <c r="N21" i="13"/>
  <c r="I21" i="13"/>
  <c r="R21" i="13"/>
  <c r="M21" i="13"/>
  <c r="H21" i="13"/>
  <c r="V20" i="13"/>
  <c r="Q20" i="13"/>
  <c r="L20" i="13"/>
  <c r="G20" i="13"/>
  <c r="U20" i="13"/>
  <c r="P20" i="13"/>
  <c r="K20" i="13"/>
  <c r="F20" i="13"/>
  <c r="J20" i="13"/>
  <c r="E20" i="13"/>
  <c r="I20" i="13"/>
  <c r="D20" i="13"/>
  <c r="H20" i="13"/>
  <c r="C20" i="13"/>
  <c r="V19" i="13"/>
  <c r="Q19" i="13"/>
  <c r="L19" i="13"/>
  <c r="G19" i="13"/>
  <c r="U19" i="13"/>
  <c r="K19" i="13"/>
  <c r="T19" i="13"/>
  <c r="J19" i="13"/>
  <c r="S19" i="13"/>
  <c r="I19" i="13"/>
  <c r="V18" i="13"/>
  <c r="Q18" i="13"/>
  <c r="L18" i="13"/>
  <c r="G18" i="13"/>
  <c r="U18" i="13"/>
  <c r="P18" i="13"/>
  <c r="K18" i="13"/>
  <c r="J18" i="13"/>
  <c r="S18" i="13"/>
  <c r="N18" i="13"/>
  <c r="I18" i="13"/>
  <c r="H18" i="13"/>
  <c r="V17" i="13"/>
  <c r="Q17" i="13"/>
  <c r="L17" i="13"/>
  <c r="G17" i="13"/>
  <c r="U17" i="13"/>
  <c r="K17" i="13"/>
  <c r="T17" i="13"/>
  <c r="O17" i="13"/>
  <c r="J17" i="13"/>
  <c r="S17" i="13"/>
  <c r="N17" i="13"/>
  <c r="I17" i="13"/>
  <c r="R17" i="13"/>
  <c r="M17" i="13"/>
  <c r="H17" i="13"/>
  <c r="V16" i="13"/>
  <c r="Q16" i="13"/>
  <c r="L16" i="13"/>
  <c r="G16" i="13"/>
  <c r="U16" i="13"/>
  <c r="K16" i="13"/>
  <c r="F16" i="13"/>
  <c r="J16" i="13"/>
  <c r="E16" i="13"/>
  <c r="S16" i="13"/>
  <c r="N16" i="13"/>
  <c r="I16" i="13"/>
  <c r="D16" i="13"/>
  <c r="H16" i="13"/>
  <c r="C16" i="13"/>
  <c r="L15" i="13"/>
  <c r="K15" i="13"/>
  <c r="T15" i="13"/>
  <c r="J15" i="13"/>
  <c r="S15" i="13"/>
  <c r="K28" i="6"/>
  <c r="J28" i="6"/>
  <c r="C28" i="6"/>
  <c r="AT28" i="5"/>
  <c r="AS28" i="5"/>
  <c r="AO28" i="5"/>
  <c r="AL28" i="5"/>
  <c r="AK28" i="5"/>
  <c r="AG28" i="5"/>
  <c r="AD28" i="5"/>
  <c r="AC28" i="5"/>
  <c r="Y28" i="5"/>
  <c r="V28" i="5"/>
  <c r="U28" i="5"/>
  <c r="Q28" i="5"/>
  <c r="N28" i="5"/>
  <c r="M28" i="5"/>
  <c r="I28" i="5"/>
  <c r="F28" i="5"/>
  <c r="E28" i="5"/>
  <c r="T28" i="4"/>
  <c r="R28" i="4"/>
  <c r="L28" i="4"/>
  <c r="J28" i="4"/>
  <c r="D28" i="4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C29" i="2"/>
  <c r="F18" i="13" l="1"/>
  <c r="O31" i="13"/>
  <c r="N19" i="13"/>
  <c r="D26" i="13"/>
  <c r="P28" i="13"/>
  <c r="G28" i="4"/>
  <c r="O28" i="4"/>
  <c r="C28" i="5"/>
  <c r="K28" i="5"/>
  <c r="S28" i="5"/>
  <c r="E32" i="12"/>
  <c r="M32" i="12"/>
  <c r="U32" i="12"/>
  <c r="AC32" i="12"/>
  <c r="G31" i="14"/>
  <c r="O31" i="14"/>
  <c r="W31" i="14"/>
  <c r="AE31" i="14"/>
  <c r="C28" i="4"/>
  <c r="K28" i="4"/>
  <c r="S28" i="4"/>
  <c r="R15" i="13"/>
  <c r="R19" i="13"/>
  <c r="R23" i="13"/>
  <c r="H26" i="13"/>
  <c r="R27" i="13"/>
  <c r="T27" i="13"/>
  <c r="H28" i="6"/>
  <c r="S23" i="13"/>
  <c r="S27" i="13"/>
  <c r="D28" i="5"/>
  <c r="L28" i="5"/>
  <c r="T28" i="5"/>
  <c r="AB28" i="5"/>
  <c r="AJ28" i="5"/>
  <c r="AR28" i="5"/>
  <c r="R18" i="13"/>
  <c r="R22" i="13"/>
  <c r="F28" i="6"/>
  <c r="N28" i="6"/>
  <c r="C34" i="19"/>
  <c r="G12" i="19"/>
  <c r="C36" i="19"/>
  <c r="G14" i="19"/>
  <c r="C38" i="19"/>
  <c r="G16" i="19"/>
  <c r="C40" i="19"/>
  <c r="G18" i="19"/>
  <c r="C42" i="19"/>
  <c r="G20" i="19"/>
  <c r="C44" i="19"/>
  <c r="G22" i="19"/>
  <c r="C46" i="19"/>
  <c r="G24" i="19"/>
  <c r="C48" i="19"/>
  <c r="G26" i="19"/>
  <c r="C33" i="19"/>
  <c r="G11" i="19"/>
  <c r="C35" i="19"/>
  <c r="G13" i="19"/>
  <c r="C37" i="19"/>
  <c r="G15" i="19"/>
  <c r="C39" i="19"/>
  <c r="G17" i="19"/>
  <c r="C41" i="19"/>
  <c r="G19" i="19"/>
  <c r="C43" i="19"/>
  <c r="G21" i="19"/>
  <c r="C45" i="19"/>
  <c r="G23" i="19"/>
  <c r="C47" i="19"/>
  <c r="G25" i="19"/>
  <c r="C49" i="19"/>
  <c r="G27" i="19"/>
  <c r="T16" i="13"/>
  <c r="H25" i="13"/>
  <c r="R30" i="13"/>
  <c r="F28" i="4"/>
  <c r="N28" i="4"/>
  <c r="V28" i="4"/>
  <c r="J28" i="5"/>
  <c r="R28" i="5"/>
  <c r="Z28" i="5"/>
  <c r="AH28" i="5"/>
  <c r="AP28" i="5"/>
  <c r="I32" i="12"/>
  <c r="I32" i="13" s="1"/>
  <c r="T26" i="13"/>
  <c r="U24" i="13"/>
  <c r="O25" i="13"/>
  <c r="AA28" i="5"/>
  <c r="AI28" i="5"/>
  <c r="AQ28" i="5"/>
  <c r="D18" i="13"/>
  <c r="D30" i="13"/>
  <c r="D21" i="13"/>
  <c r="E28" i="4"/>
  <c r="M28" i="4"/>
  <c r="U28" i="4"/>
  <c r="G28" i="5"/>
  <c r="O28" i="5"/>
  <c r="W28" i="5"/>
  <c r="AE28" i="5"/>
  <c r="AM28" i="5"/>
  <c r="P25" i="13"/>
  <c r="H28" i="5"/>
  <c r="P28" i="5"/>
  <c r="X28" i="5"/>
  <c r="AF28" i="5"/>
  <c r="AN28" i="5"/>
  <c r="D16" i="18"/>
  <c r="E17" i="18"/>
  <c r="AA32" i="12"/>
  <c r="E31" i="14"/>
  <c r="M31" i="14"/>
  <c r="U31" i="14"/>
  <c r="AC31" i="14"/>
  <c r="D29" i="8"/>
  <c r="L29" i="8"/>
  <c r="T29" i="8"/>
  <c r="G29" i="9"/>
  <c r="O29" i="9"/>
  <c r="H15" i="13"/>
  <c r="R16" i="13"/>
  <c r="H19" i="13"/>
  <c r="R20" i="13"/>
  <c r="R24" i="13"/>
  <c r="H27" i="13"/>
  <c r="R28" i="13"/>
  <c r="F17" i="13"/>
  <c r="T20" i="13"/>
  <c r="F21" i="13"/>
  <c r="P22" i="13"/>
  <c r="T24" i="13"/>
  <c r="F25" i="13"/>
  <c r="P26" i="13"/>
  <c r="H30" i="13"/>
  <c r="G32" i="12"/>
  <c r="O32" i="12"/>
  <c r="W32" i="12"/>
  <c r="AE32" i="12"/>
  <c r="U32" i="13" s="1"/>
  <c r="I31" i="14"/>
  <c r="Q31" i="14"/>
  <c r="Y31" i="14"/>
  <c r="AG31" i="14"/>
  <c r="Q32" i="12"/>
  <c r="Y32" i="12"/>
  <c r="S20" i="13"/>
  <c r="S24" i="13"/>
  <c r="C31" i="14"/>
  <c r="K31" i="14"/>
  <c r="S31" i="14"/>
  <c r="AA31" i="14"/>
  <c r="AI31" i="14"/>
  <c r="T18" i="13"/>
  <c r="R29" i="13"/>
  <c r="D28" i="7"/>
  <c r="L28" i="7"/>
  <c r="T28" i="7"/>
  <c r="C29" i="8"/>
  <c r="K29" i="8"/>
  <c r="S29" i="8"/>
  <c r="F29" i="9"/>
  <c r="N29" i="9"/>
  <c r="C15" i="13"/>
  <c r="M16" i="13"/>
  <c r="C19" i="13"/>
  <c r="M20" i="13"/>
  <c r="C23" i="13"/>
  <c r="M24" i="13"/>
  <c r="C27" i="13"/>
  <c r="M28" i="13"/>
  <c r="C31" i="13"/>
  <c r="E29" i="8"/>
  <c r="M29" i="8"/>
  <c r="U29" i="8"/>
  <c r="H29" i="9"/>
  <c r="P29" i="9"/>
  <c r="O16" i="13"/>
  <c r="E19" i="13"/>
  <c r="O20" i="13"/>
  <c r="E23" i="13"/>
  <c r="O24" i="13"/>
  <c r="E27" i="13"/>
  <c r="E25" i="18"/>
  <c r="G28" i="7"/>
  <c r="O28" i="7"/>
  <c r="W28" i="7"/>
  <c r="AE28" i="7"/>
  <c r="F29" i="8"/>
  <c r="N29" i="8"/>
  <c r="V29" i="8"/>
  <c r="I29" i="9"/>
  <c r="Q29" i="9"/>
  <c r="J28" i="10"/>
  <c r="V32" i="12"/>
  <c r="AD32" i="12"/>
  <c r="M32" i="13" s="1"/>
  <c r="H31" i="14"/>
  <c r="P31" i="14"/>
  <c r="X31" i="14"/>
  <c r="AF31" i="14"/>
  <c r="G28" i="17"/>
  <c r="O28" i="17"/>
  <c r="G29" i="8"/>
  <c r="O29" i="8"/>
  <c r="W29" i="8"/>
  <c r="J29" i="9"/>
  <c r="D14" i="18"/>
  <c r="E15" i="18"/>
  <c r="D22" i="18"/>
  <c r="I28" i="4"/>
  <c r="Q28" i="4"/>
  <c r="E28" i="6"/>
  <c r="M28" i="6"/>
  <c r="I28" i="7"/>
  <c r="Q28" i="7"/>
  <c r="H29" i="8"/>
  <c r="P29" i="8"/>
  <c r="C29" i="9"/>
  <c r="K29" i="9"/>
  <c r="D28" i="10"/>
  <c r="C28" i="11"/>
  <c r="D15" i="13"/>
  <c r="AF32" i="12"/>
  <c r="D19" i="13"/>
  <c r="N20" i="13"/>
  <c r="D23" i="13"/>
  <c r="N24" i="13"/>
  <c r="D27" i="13"/>
  <c r="N28" i="13"/>
  <c r="J31" i="14"/>
  <c r="R31" i="14"/>
  <c r="Z31" i="14"/>
  <c r="AH31" i="14"/>
  <c r="I28" i="17"/>
  <c r="Q28" i="17"/>
  <c r="D13" i="18"/>
  <c r="E14" i="18"/>
  <c r="D21" i="18"/>
  <c r="E22" i="18"/>
  <c r="I29" i="8"/>
  <c r="Q29" i="8"/>
  <c r="D29" i="9"/>
  <c r="L29" i="9"/>
  <c r="J29" i="8"/>
  <c r="R29" i="8"/>
  <c r="E29" i="9"/>
  <c r="M29" i="9"/>
  <c r="P16" i="13"/>
  <c r="F19" i="13"/>
  <c r="F23" i="13"/>
  <c r="P24" i="13"/>
  <c r="F27" i="13"/>
  <c r="P17" i="13"/>
  <c r="O28" i="13"/>
  <c r="C22" i="21"/>
  <c r="C26" i="21"/>
  <c r="E26" i="21"/>
  <c r="C19" i="21"/>
  <c r="D26" i="21"/>
  <c r="E14" i="21"/>
  <c r="H26" i="21"/>
  <c r="E22" i="21"/>
  <c r="X24" i="20"/>
  <c r="C16" i="21"/>
  <c r="C20" i="21"/>
  <c r="G22" i="21"/>
  <c r="I23" i="21"/>
  <c r="Z12" i="20"/>
  <c r="Z16" i="20"/>
  <c r="Z20" i="20"/>
  <c r="Z24" i="20"/>
  <c r="F28" i="7"/>
  <c r="N28" i="7"/>
  <c r="V28" i="7"/>
  <c r="AD28" i="7"/>
  <c r="I28" i="10"/>
  <c r="C18" i="13"/>
  <c r="M19" i="13"/>
  <c r="C22" i="13"/>
  <c r="M23" i="13"/>
  <c r="C26" i="13"/>
  <c r="M27" i="13"/>
  <c r="Z14" i="20"/>
  <c r="Z18" i="20"/>
  <c r="Z22" i="20"/>
  <c r="F28" i="17"/>
  <c r="N28" i="17"/>
  <c r="C24" i="18"/>
  <c r="W17" i="20"/>
  <c r="X21" i="20"/>
  <c r="F23" i="21"/>
  <c r="G24" i="21"/>
  <c r="D15" i="18"/>
  <c r="E16" i="18"/>
  <c r="D23" i="18"/>
  <c r="E24" i="18"/>
  <c r="H28" i="4"/>
  <c r="P28" i="4"/>
  <c r="D28" i="6"/>
  <c r="L28" i="6"/>
  <c r="H28" i="7"/>
  <c r="P28" i="7"/>
  <c r="X28" i="7"/>
  <c r="AF28" i="7"/>
  <c r="C28" i="10"/>
  <c r="K28" i="10"/>
  <c r="C17" i="13"/>
  <c r="M18" i="13"/>
  <c r="E18" i="13"/>
  <c r="O19" i="13"/>
  <c r="C21" i="13"/>
  <c r="M22" i="13"/>
  <c r="E22" i="13"/>
  <c r="O23" i="13"/>
  <c r="C25" i="13"/>
  <c r="M26" i="13"/>
  <c r="E26" i="13"/>
  <c r="O27" i="13"/>
  <c r="C29" i="13"/>
  <c r="M30" i="13"/>
  <c r="E30" i="13"/>
  <c r="H28" i="17"/>
  <c r="P28" i="17"/>
  <c r="X16" i="20"/>
  <c r="C28" i="22"/>
  <c r="D54" i="24"/>
  <c r="K41" i="24"/>
  <c r="K49" i="24"/>
  <c r="E24" i="24" s="1"/>
  <c r="Y28" i="7"/>
  <c r="AG28" i="7"/>
  <c r="J28" i="7"/>
  <c r="R28" i="7"/>
  <c r="Z28" i="7"/>
  <c r="AH28" i="7"/>
  <c r="E28" i="10"/>
  <c r="D28" i="11"/>
  <c r="E17" i="13"/>
  <c r="O18" i="13"/>
  <c r="E21" i="13"/>
  <c r="O22" i="13"/>
  <c r="G22" i="13"/>
  <c r="E25" i="13"/>
  <c r="O26" i="13"/>
  <c r="O30" i="13"/>
  <c r="C27" i="16"/>
  <c r="J28" i="17"/>
  <c r="D12" i="18"/>
  <c r="E13" i="18"/>
  <c r="D20" i="18"/>
  <c r="E21" i="18"/>
  <c r="D16" i="21"/>
  <c r="F21" i="21"/>
  <c r="C24" i="21"/>
  <c r="G26" i="21"/>
  <c r="G28" i="6"/>
  <c r="C28" i="7"/>
  <c r="K28" i="7"/>
  <c r="S28" i="7"/>
  <c r="AA28" i="7"/>
  <c r="AI28" i="7"/>
  <c r="F28" i="10"/>
  <c r="E28" i="11"/>
  <c r="J32" i="12"/>
  <c r="R32" i="12"/>
  <c r="Z32" i="12"/>
  <c r="V32" i="13" s="1"/>
  <c r="D22" i="13"/>
  <c r="N23" i="13"/>
  <c r="N27" i="13"/>
  <c r="D31" i="14"/>
  <c r="L31" i="14"/>
  <c r="T31" i="14"/>
  <c r="AB31" i="14"/>
  <c r="AJ31" i="14"/>
  <c r="C28" i="17"/>
  <c r="K28" i="17"/>
  <c r="C11" i="18"/>
  <c r="E12" i="18"/>
  <c r="C19" i="18"/>
  <c r="E20" i="18"/>
  <c r="I18" i="21"/>
  <c r="I22" i="21"/>
  <c r="F25" i="21"/>
  <c r="AB28" i="7"/>
  <c r="G28" i="10"/>
  <c r="Z15" i="20"/>
  <c r="Z23" i="20"/>
  <c r="D28" i="17"/>
  <c r="L28" i="17"/>
  <c r="E11" i="18"/>
  <c r="D18" i="18"/>
  <c r="E19" i="18"/>
  <c r="D26" i="18"/>
  <c r="I26" i="21"/>
  <c r="G28" i="22"/>
  <c r="K37" i="24"/>
  <c r="E12" i="24" s="1"/>
  <c r="K45" i="24"/>
  <c r="K53" i="24"/>
  <c r="G28" i="24" s="1"/>
  <c r="I28" i="6"/>
  <c r="E28" i="7"/>
  <c r="M28" i="7"/>
  <c r="U28" i="7"/>
  <c r="AC28" i="7"/>
  <c r="H28" i="10"/>
  <c r="L32" i="12"/>
  <c r="P15" i="13"/>
  <c r="AB32" i="12"/>
  <c r="D17" i="13"/>
  <c r="P19" i="13"/>
  <c r="N22" i="13"/>
  <c r="F22" i="13"/>
  <c r="P23" i="13"/>
  <c r="F26" i="13"/>
  <c r="P27" i="13"/>
  <c r="F31" i="14"/>
  <c r="N31" i="14"/>
  <c r="V31" i="14"/>
  <c r="AD31" i="14"/>
  <c r="E28" i="17"/>
  <c r="M28" i="17"/>
  <c r="D17" i="18"/>
  <c r="E18" i="18"/>
  <c r="D25" i="18"/>
  <c r="E26" i="18"/>
  <c r="G16" i="21"/>
  <c r="E23" i="21"/>
  <c r="H25" i="21"/>
  <c r="D28" i="19"/>
  <c r="D50" i="19" s="1"/>
  <c r="C28" i="19"/>
  <c r="E28" i="19"/>
  <c r="E50" i="19" s="1"/>
  <c r="F28" i="19"/>
  <c r="F50" i="19" s="1"/>
  <c r="F31" i="15"/>
  <c r="G31" i="15"/>
  <c r="J31" i="15"/>
  <c r="D31" i="15"/>
  <c r="E31" i="15"/>
  <c r="G12" i="21"/>
  <c r="G13" i="21"/>
  <c r="H14" i="21"/>
  <c r="X15" i="20"/>
  <c r="C17" i="21"/>
  <c r="D18" i="21"/>
  <c r="F19" i="21"/>
  <c r="H20" i="21"/>
  <c r="H21" i="21"/>
  <c r="C23" i="21"/>
  <c r="D24" i="21"/>
  <c r="D25" i="21"/>
  <c r="G27" i="21"/>
  <c r="I28" i="22"/>
  <c r="K43" i="24"/>
  <c r="G18" i="24" s="1"/>
  <c r="K51" i="24"/>
  <c r="F26" i="24" s="1"/>
  <c r="F11" i="21"/>
  <c r="H12" i="21"/>
  <c r="H13" i="21"/>
  <c r="I14" i="21"/>
  <c r="C15" i="21"/>
  <c r="D17" i="21"/>
  <c r="E18" i="21"/>
  <c r="G19" i="21"/>
  <c r="I20" i="21"/>
  <c r="I21" i="21"/>
  <c r="X22" i="20"/>
  <c r="D23" i="21"/>
  <c r="E24" i="21"/>
  <c r="E25" i="21"/>
  <c r="W25" i="20"/>
  <c r="F26" i="21"/>
  <c r="H27" i="21"/>
  <c r="C54" i="24"/>
  <c r="K42" i="24"/>
  <c r="D17" i="24" s="1"/>
  <c r="K50" i="24"/>
  <c r="G25" i="24" s="1"/>
  <c r="G11" i="21"/>
  <c r="I12" i="21"/>
  <c r="I13" i="21"/>
  <c r="X14" i="20"/>
  <c r="D15" i="21"/>
  <c r="E16" i="21"/>
  <c r="E17" i="21"/>
  <c r="F18" i="21"/>
  <c r="H19" i="21"/>
  <c r="W20" i="20"/>
  <c r="F24" i="21"/>
  <c r="E23" i="18"/>
  <c r="H11" i="21"/>
  <c r="W12" i="20"/>
  <c r="X13" i="20"/>
  <c r="C14" i="21"/>
  <c r="E15" i="21"/>
  <c r="F16" i="21"/>
  <c r="F17" i="21"/>
  <c r="G18" i="21"/>
  <c r="I19" i="21"/>
  <c r="C21" i="21"/>
  <c r="D22" i="21"/>
  <c r="G25" i="21"/>
  <c r="X27" i="20"/>
  <c r="D28" i="22"/>
  <c r="E28" i="22"/>
  <c r="E54" i="24"/>
  <c r="K40" i="24"/>
  <c r="E15" i="24" s="1"/>
  <c r="K48" i="24"/>
  <c r="F23" i="24" s="1"/>
  <c r="I11" i="21"/>
  <c r="C12" i="21"/>
  <c r="C13" i="21"/>
  <c r="D14" i="21"/>
  <c r="F15" i="21"/>
  <c r="G17" i="21"/>
  <c r="H18" i="21"/>
  <c r="X19" i="20"/>
  <c r="D20" i="21"/>
  <c r="D21" i="21"/>
  <c r="G23" i="21"/>
  <c r="H24" i="21"/>
  <c r="C27" i="21"/>
  <c r="K39" i="24"/>
  <c r="D14" i="24" s="1"/>
  <c r="K47" i="24"/>
  <c r="E22" i="24" s="1"/>
  <c r="D24" i="18"/>
  <c r="X11" i="20"/>
  <c r="D12" i="21"/>
  <c r="D13" i="21"/>
  <c r="G15" i="21"/>
  <c r="H16" i="21"/>
  <c r="H17" i="21"/>
  <c r="E20" i="21"/>
  <c r="E21" i="21"/>
  <c r="W21" i="20"/>
  <c r="F22" i="21"/>
  <c r="H23" i="21"/>
  <c r="I24" i="21"/>
  <c r="I25" i="21"/>
  <c r="X26" i="20"/>
  <c r="D27" i="21"/>
  <c r="F28" i="22"/>
  <c r="G54" i="24"/>
  <c r="K38" i="24"/>
  <c r="G13" i="24" s="1"/>
  <c r="K46" i="24"/>
  <c r="G21" i="24" s="1"/>
  <c r="E12" i="21"/>
  <c r="E13" i="21"/>
  <c r="W13" i="20"/>
  <c r="F14" i="21"/>
  <c r="H15" i="21"/>
  <c r="I16" i="21"/>
  <c r="I17" i="21"/>
  <c r="X18" i="20"/>
  <c r="F20" i="21"/>
  <c r="X20" i="20"/>
  <c r="W24" i="20"/>
  <c r="F12" i="21"/>
  <c r="X12" i="20"/>
  <c r="F13" i="21"/>
  <c r="G14" i="21"/>
  <c r="I15" i="21"/>
  <c r="X17" i="20"/>
  <c r="C18" i="21"/>
  <c r="E19" i="21"/>
  <c r="G20" i="21"/>
  <c r="G21" i="21"/>
  <c r="H22" i="21"/>
  <c r="X23" i="20"/>
  <c r="C25" i="21"/>
  <c r="F27" i="21"/>
  <c r="H28" i="22"/>
  <c r="J54" i="24"/>
  <c r="K44" i="24"/>
  <c r="C19" i="24" s="1"/>
  <c r="K52" i="24"/>
  <c r="D27" i="24" s="1"/>
  <c r="G32" i="13"/>
  <c r="F32" i="13"/>
  <c r="M29" i="13"/>
  <c r="C32" i="12"/>
  <c r="C32" i="13" s="1"/>
  <c r="K32" i="12"/>
  <c r="S32" i="12"/>
  <c r="K32" i="13" s="1"/>
  <c r="E15" i="13"/>
  <c r="M15" i="13"/>
  <c r="U15" i="13"/>
  <c r="F16" i="24"/>
  <c r="E26" i="24"/>
  <c r="D32" i="12"/>
  <c r="H32" i="13" s="1"/>
  <c r="T32" i="12"/>
  <c r="F15" i="13"/>
  <c r="N15" i="13"/>
  <c r="V15" i="13"/>
  <c r="G15" i="13"/>
  <c r="O15" i="13"/>
  <c r="E16" i="24"/>
  <c r="D16" i="24"/>
  <c r="C16" i="24"/>
  <c r="G16" i="24"/>
  <c r="F32" i="12"/>
  <c r="N32" i="12"/>
  <c r="J32" i="13" s="1"/>
  <c r="C15" i="24"/>
  <c r="C30" i="13"/>
  <c r="M31" i="13"/>
  <c r="I15" i="13"/>
  <c r="Q15" i="13"/>
  <c r="F14" i="24"/>
  <c r="F20" i="24"/>
  <c r="H32" i="12"/>
  <c r="D32" i="13" s="1"/>
  <c r="P32" i="12"/>
  <c r="X32" i="12"/>
  <c r="L32" i="13" s="1"/>
  <c r="F13" i="24"/>
  <c r="E20" i="24"/>
  <c r="D20" i="24"/>
  <c r="C20" i="24"/>
  <c r="G20" i="24"/>
  <c r="F27" i="24"/>
  <c r="D11" i="18"/>
  <c r="C14" i="18"/>
  <c r="D19" i="18"/>
  <c r="C22" i="18"/>
  <c r="Z11" i="20"/>
  <c r="Y16" i="20"/>
  <c r="W18" i="20"/>
  <c r="Z19" i="20"/>
  <c r="Y24" i="20"/>
  <c r="W26" i="20"/>
  <c r="Z27" i="20"/>
  <c r="C11" i="21"/>
  <c r="C17" i="18"/>
  <c r="C25" i="18"/>
  <c r="Y13" i="20"/>
  <c r="W15" i="20"/>
  <c r="Y21" i="20"/>
  <c r="W23" i="20"/>
  <c r="C28" i="20"/>
  <c r="G28" i="21"/>
  <c r="D11" i="21"/>
  <c r="C12" i="18"/>
  <c r="C20" i="18"/>
  <c r="Y18" i="20"/>
  <c r="Y26" i="20"/>
  <c r="H28" i="21"/>
  <c r="E11" i="21"/>
  <c r="C15" i="18"/>
  <c r="C23" i="18"/>
  <c r="Y15" i="20"/>
  <c r="Y23" i="20"/>
  <c r="F54" i="24"/>
  <c r="C10" i="18"/>
  <c r="C18" i="18"/>
  <c r="C26" i="18"/>
  <c r="Y12" i="20"/>
  <c r="W14" i="20"/>
  <c r="Y20" i="20"/>
  <c r="W22" i="20"/>
  <c r="C31" i="15"/>
  <c r="D10" i="18"/>
  <c r="C13" i="18"/>
  <c r="C21" i="18"/>
  <c r="W11" i="20"/>
  <c r="Y17" i="20"/>
  <c r="W19" i="20"/>
  <c r="Y25" i="20"/>
  <c r="W27" i="20"/>
  <c r="I54" i="24"/>
  <c r="E10" i="18"/>
  <c r="C16" i="18"/>
  <c r="Y14" i="20"/>
  <c r="Y22" i="20"/>
  <c r="Q32" i="13" l="1"/>
  <c r="E14" i="24"/>
  <c r="G14" i="24"/>
  <c r="G24" i="24"/>
  <c r="F24" i="24"/>
  <c r="C24" i="24"/>
  <c r="D24" i="24"/>
  <c r="H24" i="24" s="1"/>
  <c r="C14" i="24"/>
  <c r="E27" i="24"/>
  <c r="R32" i="13"/>
  <c r="G27" i="24"/>
  <c r="H27" i="24" s="1"/>
  <c r="C18" i="24"/>
  <c r="T32" i="13"/>
  <c r="D18" i="24"/>
  <c r="E18" i="24"/>
  <c r="S32" i="13"/>
  <c r="C27" i="24"/>
  <c r="F18" i="24"/>
  <c r="E32" i="13"/>
  <c r="F25" i="24"/>
  <c r="E27" i="18"/>
  <c r="P32" i="13"/>
  <c r="D15" i="24"/>
  <c r="O32" i="13"/>
  <c r="N32" i="13"/>
  <c r="D23" i="24"/>
  <c r="C25" i="24"/>
  <c r="E23" i="24"/>
  <c r="G23" i="24"/>
  <c r="D25" i="24"/>
  <c r="K54" i="24"/>
  <c r="C29" i="24" s="1"/>
  <c r="C23" i="24"/>
  <c r="E25" i="24"/>
  <c r="F15" i="24"/>
  <c r="C26" i="24"/>
  <c r="G15" i="24"/>
  <c r="D26" i="24"/>
  <c r="C13" i="24"/>
  <c r="G26" i="24"/>
  <c r="D13" i="24"/>
  <c r="E13" i="24"/>
  <c r="C50" i="19"/>
  <c r="G28" i="19"/>
  <c r="D28" i="24"/>
  <c r="D22" i="24"/>
  <c r="F22" i="24"/>
  <c r="G22" i="24"/>
  <c r="C22" i="24"/>
  <c r="F17" i="24"/>
  <c r="E19" i="24"/>
  <c r="C28" i="24"/>
  <c r="F28" i="24"/>
  <c r="E17" i="24"/>
  <c r="F19" i="24"/>
  <c r="E28" i="24"/>
  <c r="D19" i="24"/>
  <c r="G17" i="24"/>
  <c r="G19" i="24"/>
  <c r="C17" i="24"/>
  <c r="F12" i="24"/>
  <c r="C12" i="24"/>
  <c r="D12" i="24"/>
  <c r="G12" i="24"/>
  <c r="C27" i="18"/>
  <c r="E28" i="21"/>
  <c r="F28" i="21"/>
  <c r="I28" i="21"/>
  <c r="C28" i="21"/>
  <c r="D28" i="21"/>
  <c r="C21" i="24"/>
  <c r="D27" i="18"/>
  <c r="D21" i="24"/>
  <c r="E21" i="24"/>
  <c r="F21" i="24"/>
  <c r="Z28" i="20"/>
  <c r="Y28" i="20"/>
  <c r="X28" i="20"/>
  <c r="W28" i="20"/>
  <c r="H20" i="24"/>
  <c r="H16" i="24"/>
  <c r="H14" i="24" l="1"/>
  <c r="H18" i="24"/>
  <c r="F29" i="24"/>
  <c r="E29" i="24"/>
  <c r="H15" i="24"/>
  <c r="G29" i="24"/>
  <c r="D29" i="24"/>
  <c r="H25" i="24"/>
  <c r="H26" i="24"/>
  <c r="H23" i="24"/>
  <c r="H13" i="24"/>
  <c r="H22" i="24"/>
  <c r="H28" i="24"/>
  <c r="H19" i="24"/>
  <c r="H17" i="24"/>
  <c r="H12" i="24"/>
  <c r="H21" i="24"/>
  <c r="H29" i="24" l="1"/>
</calcChain>
</file>

<file path=xl/sharedStrings.xml><?xml version="1.0" encoding="utf-8"?>
<sst xmlns="http://schemas.openxmlformats.org/spreadsheetml/2006/main" count="1038" uniqueCount="267">
  <si>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</si>
  <si>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</si>
  <si>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</si>
  <si>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</si>
  <si>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</si>
  <si>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</si>
  <si>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</si>
  <si>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</si>
  <si>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</si>
  <si>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</si>
  <si>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</si>
  <si>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</si>
  <si>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</si>
  <si>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</si>
  <si>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</si>
  <si>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</si>
  <si>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</si>
  <si>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</si>
  <si>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</si>
  <si>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</si>
  <si>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</si>
  <si>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</si>
  <si>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</si>
  <si>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</si>
  <si>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</si>
  <si>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</si>
  <si>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</si>
  <si>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</si>
  <si>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</si>
  <si>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</si>
  <si>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</si>
  <si>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</si>
  <si>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</si>
  <si>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</si>
  <si>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</si>
  <si>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</si>
  <si>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</si>
  <si>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</si>
  <si>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</si>
  <si>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</si>
  <si>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</si>
  <si>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</si>
  <si>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</si>
  <si>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</si>
  <si>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</si>
  <si>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</si>
  <si>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</si>
  <si>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</si>
  <si>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</si>
  <si>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</si>
  <si>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</si>
  <si>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</si>
  <si>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</si>
  <si>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</si>
  <si>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</si>
  <si>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</si>
  <si>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</si>
  <si>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</si>
  <si>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</si>
  <si>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</si>
  <si>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</si>
  <si>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</si>
  <si>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</si>
  <si>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</si>
  <si>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</si>
  <si>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</si>
  <si>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</si>
  <si>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</si>
  <si>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</si>
  <si>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</si>
  <si>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</si>
  <si>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</si>
  <si>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</si>
  <si>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</si>
  <si>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</si>
  <si>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</si>
  <si>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</si>
  <si>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</si>
  <si>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</si>
  <si>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</si>
  <si>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</si>
  <si>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</si>
  <si>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</si>
  <si>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</si>
  <si>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</si>
  <si>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</si>
  <si>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</si>
  <si>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</si>
  <si>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</si>
  <si>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</si>
  <si>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</si>
  <si>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</si>
  <si>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</si>
  <si>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</si>
  <si>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</si>
  <si>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</si>
  <si>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</si>
  <si>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</si>
  <si>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</si>
  <si>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</si>
  <si>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</si>
  <si>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</si>
  <si>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</si>
  <si>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</si>
  <si>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</si>
  <si>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</si>
  <si>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</si>
  <si>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</si>
  <si>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</si>
  <si>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</si>
  <si>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</si>
  <si>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</si>
  <si>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</si>
  <si>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</si>
  <si>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</si>
  <si>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</si>
  <si>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</si>
  <si>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Celebrados 
para el 
Trimestre</t>
  </si>
  <si>
    <t>Suspendidos</t>
  </si>
  <si>
    <t>Señalados 
para el 
Trimestre</t>
  </si>
  <si>
    <t>Celebrados para el Trimestre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</si>
  <si>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</si>
  <si>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</si>
  <si>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</si>
  <si>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</si>
  <si>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</si>
  <si>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</si>
  <si>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</si>
  <si>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</si>
  <si>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</si>
  <si>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</si>
  <si>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Restantes Proc.Abreviados</t>
  </si>
  <si>
    <t>Total sumarios elevados</t>
  </si>
  <si>
    <t>Con procesamiento</t>
  </si>
  <si>
    <t>Sin procesamiento</t>
  </si>
  <si>
    <t>Total Procedimientos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</si>
  <si>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</si>
  <si>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</si>
  <si>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</si>
  <si>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</si>
  <si>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</si>
  <si>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</si>
  <si>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</si>
  <si>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</si>
  <si>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</si>
  <si>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</si>
  <si>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</si>
  <si>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</si>
  <si>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</si>
  <si>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</si>
  <si>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</si>
  <si>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</si>
  <si>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</si>
  <si>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</si>
  <si>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</si>
  <si>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</si>
  <si>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</si>
  <si>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</si>
  <si>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</si>
  <si>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</si>
  <si>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</si>
  <si>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</si>
  <si>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</si>
  <si>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Denunciado: Hombre-Español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</si>
  <si>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</si>
  <si>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</si>
  <si>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</si>
  <si>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</si>
  <si>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</si>
  <si>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</si>
  <si>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</si>
  <si>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</si>
  <si>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</si>
  <si>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</si>
  <si>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</si>
  <si>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Exrelación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</si>
  <si>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</si>
  <si>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</si>
  <si>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</si>
  <si>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</si>
  <si>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</si>
  <si>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</si>
  <si>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</si>
  <si>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</si>
  <si>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</si>
  <si>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</si>
  <si>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</si>
  <si>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</si>
  <si>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</si>
  <si>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</si>
  <si>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</si>
  <si>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</si>
  <si>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</si>
  <si>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</si>
  <si>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</si>
  <si>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</si>
  <si>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</si>
  <si>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</si>
  <si>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</si>
  <si>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</si>
  <si>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</si>
  <si>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</si>
  <si>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</si>
  <si>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</si>
  <si>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</si>
  <si>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</si>
  <si>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</si>
  <si>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</si>
  <si>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</si>
  <si>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</si>
  <si>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</si>
  <si>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</si>
  <si>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</si>
  <si>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</si>
  <si>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</si>
  <si>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</si>
  <si>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</si>
  <si>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</si>
  <si>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</si>
  <si>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</si>
  <si>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</si>
  <si>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Valores Absolutos</t>
  </si>
  <si>
    <t>sentencias y autos resto</t>
  </si>
  <si>
    <t>incidentes 241</t>
  </si>
  <si>
    <t>Total Órdenes de protección y Medidas solicitadas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</si>
  <si>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</si>
  <si>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</si>
  <si>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</si>
  <si>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</si>
  <si>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</si>
  <si>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</si>
  <si>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</si>
  <si>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</si>
  <si>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</si>
  <si>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</si>
  <si>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</si>
  <si>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</si>
  <si>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</si>
  <si>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Total Señalamientos Penales sobre Delitos Leves</t>
  </si>
  <si>
    <t>Elevados al Juzgado de lo Penal</t>
  </si>
  <si>
    <t>Elevados a la Audiencia Provincial</t>
  </si>
  <si>
    <t>Varones</t>
  </si>
  <si>
    <t>Mujeres</t>
  </si>
  <si>
    <t>Procesos por Delito (Conformidades)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</si>
  <si>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</si>
  <si>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</si>
  <si>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</si>
  <si>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J.I.Guardia</t>
  </si>
  <si>
    <t>Otros JVM</t>
  </si>
  <si>
    <t>Ingresados procedentes de otros órganos</t>
  </si>
  <si>
    <t>Denunciado: 
Hombre-Extranjero</t>
  </si>
  <si>
    <t>Número Víctimas Mujeres</t>
  </si>
  <si>
    <t>Padre/hijo/a</t>
  </si>
  <si>
    <t>Bajo tutela, 
guarda o custodia solo de la víctima</t>
  </si>
  <si>
    <t>Bajo tutela, 
guarda o custodia 
del agresor y de la víctima</t>
  </si>
  <si>
    <t>Hijo/a 
solo de la víctima</t>
  </si>
  <si>
    <t>Juicios Ordinarios</t>
  </si>
  <si>
    <t>Total
Órdenes de protección</t>
  </si>
  <si>
    <t>Total
Relaciones
Víctima/Denunciado</t>
  </si>
  <si>
    <t>Porcentaje Relación Víctimas/Denunciados</t>
  </si>
  <si>
    <t>Relac. 
Afectiva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</si>
  <si>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</si>
  <si>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</si>
  <si>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</si>
  <si>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</si>
  <si>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</t>
    </r>
    <r>
      <rPr>
        <b/>
        <sz val="10"/>
        <color theme="4"/>
        <rFont val="Verdana"/>
        <family val="2"/>
      </rPr>
      <t>El número total de menores tutelados víctimas de V.G. incluye tanto a menores hombres como a menores mujeres</t>
    </r>
  </si>
  <si>
    <t>Población provisional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</si>
</sst>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9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MS Sans Serif"/>
      <family val="2"/>
    </font>
    <font>
      <b/>
      <sz val="9"/>
      <color rgb="FF4F81BD"/>
      <name val="Verdana"/>
      <family val="2"/>
    </font>
    <font>
      <b/>
      <sz val="11"/>
      <color rgb="FF4F81BD"/>
      <name val="Verdana"/>
      <family val="2"/>
    </font>
    <font>
      <sz val="10"/>
      <name val="Verdana"/>
      <family val="2"/>
    </font>
    <font>
      <b/>
      <sz val="11"/>
      <color rgb="FFFFFFFF"/>
      <name val="Verdana"/>
      <family val="2"/>
    </font>
    <font>
      <b/>
      <sz val="9"/>
      <color indexed="18"/>
      <name val="Verdana"/>
      <family val="2"/>
    </font>
    <font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  <font>
      <b/>
      <sz val="10"/>
      <color theme="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109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Border="1" applyAlignment="1">
      <alignment vertical="center"/>
    </xf>
    <xf numFmtId="0" fontId="5" fillId="0" borderId="13" xfId="0" applyFont="1" applyBorder="1"/>
    <xf numFmtId="0" fontId="5" fillId="0" borderId="16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/>
    <xf numFmtId="0" fontId="9" fillId="5" borderId="15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9" fillId="5" borderId="15" xfId="0" applyNumberFormat="1" applyFont="1" applyFill="1" applyBorder="1" applyAlignment="1">
      <alignment horizontal="center" vertical="center"/>
    </xf>
    <xf numFmtId="3" fontId="9" fillId="5" borderId="27" xfId="0" applyNumberFormat="1" applyFont="1" applyFill="1" applyBorder="1" applyAlignment="1">
      <alignment horizontal="center" vertical="center" wrapText="1"/>
    </xf>
    <xf numFmtId="3" fontId="9" fillId="5" borderId="28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4" fillId="0" borderId="2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vertical="center"/>
    </xf>
    <xf numFmtId="2" fontId="4" fillId="0" borderId="17" xfId="0" applyNumberFormat="1" applyFont="1" applyBorder="1" applyAlignment="1">
      <alignment vertical="center"/>
    </xf>
    <xf numFmtId="2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/>
    <xf numFmtId="0" fontId="12" fillId="0" borderId="0" xfId="0" applyFont="1" applyFill="1" applyBorder="1" applyAlignment="1"/>
    <xf numFmtId="0" fontId="6" fillId="0" borderId="0" xfId="0" applyFont="1" applyBorder="1"/>
    <xf numFmtId="0" fontId="5" fillId="0" borderId="0" xfId="2" applyFont="1" applyBorder="1" applyAlignment="1">
      <alignment horizontal="left" wrapText="1"/>
    </xf>
    <xf numFmtId="164" fontId="5" fillId="0" borderId="0" xfId="0" applyNumberFormat="1" applyFont="1" applyBorder="1"/>
    <xf numFmtId="164" fontId="4" fillId="0" borderId="2" xfId="0" applyNumberFormat="1" applyFont="1" applyBorder="1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5" xfId="0" applyFont="1" applyFill="1" applyBorder="1" applyAlignment="1">
      <alignment horizontal="center" vertical="center" wrapText="1"/>
    </xf>
    <xf numFmtId="0" fontId="0" fillId="0" borderId="0" xfId="0" applyAlignment="1"/>
    <xf numFmtId="2" fontId="0" fillId="0" borderId="0" xfId="0" applyNumberFormat="1"/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0" fontId="9" fillId="5" borderId="2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11" fillId="6" borderId="30" xfId="0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2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8" fillId="5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1" fillId="6" borderId="26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>
      <alignment horizontal="right" vertical="center"/>
    </xf>
    <xf numFmtId="165" fontId="3" fillId="3" borderId="1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Hipervínculo" xfId="1" builtinId="8"/>
    <cellStyle name="Normal" xfId="0" builtinId="0"/>
    <cellStyle name="Normal_MovimientoTodos" xfId="2"/>
  </cellStyles>
  <dxfs count="0"/>
  <tableStyles count="0" defaultTableStyle="TableStyleMedium2" defaultPivotStyle="PivotStyleLight16"/>
  <colors>
    <mruColors>
      <color rgb="FF4F81BD"/>
      <color rgb="FFDCE6F1"/>
      <color rgb="FFFFFF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95250</xdr:rowOff>
    </xdr:from>
    <xdr:to>
      <xdr:col>8</xdr:col>
      <xdr:colOff>38100</xdr:colOff>
      <xdr:row>9</xdr:row>
      <xdr:rowOff>123825</xdr:rowOff>
    </xdr:to>
    <xdr:sp macro="" textlink="">
      <xdr:nvSpPr>
        <xdr:cNvPr id="2" name="1 Rectángulo redondeado"/>
        <xdr:cNvSpPr/>
      </xdr:nvSpPr>
      <xdr:spPr>
        <a:xfrm>
          <a:off x="38100" y="95250"/>
          <a:ext cx="134969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TSJ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8</xdr:col>
      <xdr:colOff>66675</xdr:colOff>
      <xdr:row>12</xdr:row>
      <xdr:rowOff>123825</xdr:rowOff>
    </xdr:to>
    <xdr:sp macro="" textlink="">
      <xdr:nvSpPr>
        <xdr:cNvPr id="6" name="5 Rectángulo redondeado"/>
        <xdr:cNvSpPr/>
      </xdr:nvSpPr>
      <xdr:spPr>
        <a:xfrm>
          <a:off x="171450" y="1676400"/>
          <a:ext cx="1339215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257175</xdr:colOff>
      <xdr:row>1</xdr:row>
      <xdr:rowOff>0</xdr:rowOff>
    </xdr:from>
    <xdr:to>
      <xdr:col>1</xdr:col>
      <xdr:colOff>519505</xdr:colOff>
      <xdr:row>8</xdr:row>
      <xdr:rowOff>152401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57175" y="1619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3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1215844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03624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123825</xdr:colOff>
      <xdr:row>2</xdr:row>
      <xdr:rowOff>85725</xdr:rowOff>
    </xdr:from>
    <xdr:to>
      <xdr:col>10</xdr:col>
      <xdr:colOff>847725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858750" y="4095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161925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95916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8</xdr:col>
      <xdr:colOff>176771</xdr:colOff>
      <xdr:row>6</xdr:row>
      <xdr:rowOff>85726</xdr:rowOff>
    </xdr:to>
    <xdr:sp macro="" textlink="">
      <xdr:nvSpPr>
        <xdr:cNvPr id="3" name="2 Rectángulo redondeado"/>
        <xdr:cNvSpPr/>
      </xdr:nvSpPr>
      <xdr:spPr>
        <a:xfrm>
          <a:off x="666751" y="676276"/>
          <a:ext cx="9596995" cy="3810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76200</xdr:rowOff>
    </xdr:from>
    <xdr:to>
      <xdr:col>11</xdr:col>
      <xdr:colOff>238125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106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12</xdr:col>
      <xdr:colOff>549896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4" y="161925"/>
          <a:ext cx="12379947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28574</xdr:colOff>
      <xdr:row>4</xdr:row>
      <xdr:rowOff>28574</xdr:rowOff>
    </xdr:from>
    <xdr:to>
      <xdr:col>12</xdr:col>
      <xdr:colOff>571499</xdr:colOff>
      <xdr:row>8</xdr:row>
      <xdr:rowOff>95250</xdr:rowOff>
    </xdr:to>
    <xdr:sp macro="" textlink="">
      <xdr:nvSpPr>
        <xdr:cNvPr id="3" name="2 Rectángulo redondeado"/>
        <xdr:cNvSpPr/>
      </xdr:nvSpPr>
      <xdr:spPr>
        <a:xfrm>
          <a:off x="685799" y="676274"/>
          <a:ext cx="12372975" cy="7143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12</xdr:col>
      <xdr:colOff>666750</xdr:colOff>
      <xdr:row>2</xdr:row>
      <xdr:rowOff>133350</xdr:rowOff>
    </xdr:from>
    <xdr:to>
      <xdr:col>13</xdr:col>
      <xdr:colOff>581025</xdr:colOff>
      <xdr:row>6</xdr:row>
      <xdr:rowOff>28575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154025" y="457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790575</xdr:colOff>
      <xdr:row>3</xdr:row>
      <xdr:rowOff>95250</xdr:rowOff>
    </xdr:to>
    <xdr:sp macro="" textlink="">
      <xdr:nvSpPr>
        <xdr:cNvPr id="6" name="5 Rectángulo redondeado"/>
        <xdr:cNvSpPr/>
      </xdr:nvSpPr>
      <xdr:spPr>
        <a:xfrm>
          <a:off x="657225" y="161925"/>
          <a:ext cx="12563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47626</xdr:colOff>
      <xdr:row>4</xdr:row>
      <xdr:rowOff>28574</xdr:rowOff>
    </xdr:from>
    <xdr:to>
      <xdr:col>12</xdr:col>
      <xdr:colOff>839391</xdr:colOff>
      <xdr:row>9</xdr:row>
      <xdr:rowOff>0</xdr:rowOff>
    </xdr:to>
    <xdr:sp macro="" textlink="">
      <xdr:nvSpPr>
        <xdr:cNvPr id="7" name="6 Rectángulo redondeado"/>
        <xdr:cNvSpPr/>
      </xdr:nvSpPr>
      <xdr:spPr>
        <a:xfrm>
          <a:off x="704851" y="676274"/>
          <a:ext cx="12564665" cy="7810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</a:t>
          </a:r>
        </a:p>
      </xdr:txBody>
    </xdr:sp>
    <xdr:clientData/>
  </xdr:twoCellAnchor>
  <xdr:twoCellAnchor>
    <xdr:from>
      <xdr:col>13</xdr:col>
      <xdr:colOff>190500</xdr:colOff>
      <xdr:row>2</xdr:row>
      <xdr:rowOff>57150</xdr:rowOff>
    </xdr:from>
    <xdr:to>
      <xdr:col>13</xdr:col>
      <xdr:colOff>914400</xdr:colOff>
      <xdr:row>5</xdr:row>
      <xdr:rowOff>114300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13420725" y="3810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0</xdr:rowOff>
    </xdr:from>
    <xdr:to>
      <xdr:col>15</xdr:col>
      <xdr:colOff>361950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85800" y="161925"/>
          <a:ext cx="13287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28575</xdr:rowOff>
    </xdr:from>
    <xdr:to>
      <xdr:col>15</xdr:col>
      <xdr:colOff>390525</xdr:colOff>
      <xdr:row>7</xdr:row>
      <xdr:rowOff>9525</xdr:rowOff>
    </xdr:to>
    <xdr:sp macro="" textlink="">
      <xdr:nvSpPr>
        <xdr:cNvPr id="3" name="2 Rectángulo redondeado"/>
        <xdr:cNvSpPr/>
      </xdr:nvSpPr>
      <xdr:spPr>
        <a:xfrm>
          <a:off x="676275" y="676275"/>
          <a:ext cx="1332547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PROTECCIÓN Y SEGURIDAD DE LAS VÍCTIMAS, (incluidas todas Arts. 544 bis y 544 Ter)</a:t>
          </a:r>
        </a:p>
      </xdr:txBody>
    </xdr:sp>
    <xdr:clientData/>
  </xdr:twoCellAnchor>
  <xdr:twoCellAnchor>
    <xdr:from>
      <xdr:col>15</xdr:col>
      <xdr:colOff>495300</xdr:colOff>
      <xdr:row>3</xdr:row>
      <xdr:rowOff>104775</xdr:rowOff>
    </xdr:from>
    <xdr:to>
      <xdr:col>16</xdr:col>
      <xdr:colOff>438150</xdr:colOff>
      <xdr:row>7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106525" y="590550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133350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28575</xdr:rowOff>
    </xdr:from>
    <xdr:to>
      <xdr:col>9</xdr:col>
      <xdr:colOff>145767</xdr:colOff>
      <xdr:row>7</xdr:row>
      <xdr:rowOff>28576</xdr:rowOff>
    </xdr:to>
    <xdr:sp macro="" textlink="">
      <xdr:nvSpPr>
        <xdr:cNvPr id="3" name="2 Rectángulo redondeado"/>
        <xdr:cNvSpPr/>
      </xdr:nvSpPr>
      <xdr:spPr>
        <a:xfrm>
          <a:off x="657225" y="676275"/>
          <a:ext cx="12937842" cy="48577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MEDIDAS,(de los artículos 544 Ter y Bis), SOLICITADAS: SEXO Y NACIONALIDAD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10</xdr:col>
      <xdr:colOff>771525</xdr:colOff>
      <xdr:row>6</xdr:row>
      <xdr:rowOff>57150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5059025" y="4857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790575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0715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806845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07223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11</xdr:col>
      <xdr:colOff>38100</xdr:colOff>
      <xdr:row>2</xdr:row>
      <xdr:rowOff>85725</xdr:rowOff>
    </xdr:from>
    <xdr:to>
      <xdr:col>11</xdr:col>
      <xdr:colOff>809625</xdr:colOff>
      <xdr:row>5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458575" y="409575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3538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16666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136094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13</xdr:col>
      <xdr:colOff>133350</xdr:colOff>
      <xdr:row>2</xdr:row>
      <xdr:rowOff>9525</xdr:rowOff>
    </xdr:from>
    <xdr:to>
      <xdr:col>13</xdr:col>
      <xdr:colOff>895350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144375" y="3333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828675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125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6345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1316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276225</xdr:colOff>
      <xdr:row>2</xdr:row>
      <xdr:rowOff>47625</xdr:rowOff>
    </xdr:from>
    <xdr:to>
      <xdr:col>11</xdr:col>
      <xdr:colOff>190500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068300" y="37147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895351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992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911652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99887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1285875</xdr:colOff>
      <xdr:row>0</xdr:row>
      <xdr:rowOff>152400</xdr:rowOff>
    </xdr:from>
    <xdr:to>
      <xdr:col>11</xdr:col>
      <xdr:colOff>600075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39850" y="152400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210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672268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676275"/>
          <a:ext cx="1121644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304801</xdr:colOff>
      <xdr:row>1</xdr:row>
      <xdr:rowOff>95250</xdr:rowOff>
    </xdr:from>
    <xdr:to>
      <xdr:col>13</xdr:col>
      <xdr:colOff>1000125</xdr:colOff>
      <xdr:row>4</xdr:row>
      <xdr:rowOff>152400</xdr:rowOff>
    </xdr:to>
    <xdr:sp macro="" textlink="">
      <xdr:nvSpPr>
        <xdr:cNvPr id="13" name="12 Flecha izquierda">
          <a:hlinkClick xmlns:r="http://schemas.openxmlformats.org/officeDocument/2006/relationships" r:id="rId1"/>
        </xdr:cNvPr>
        <xdr:cNvSpPr/>
      </xdr:nvSpPr>
      <xdr:spPr>
        <a:xfrm>
          <a:off x="12249151" y="2571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306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1107934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29980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1009650</xdr:colOff>
      <xdr:row>1</xdr:row>
      <xdr:rowOff>47625</xdr:rowOff>
    </xdr:from>
    <xdr:to>
      <xdr:col>12</xdr:col>
      <xdr:colOff>600075</xdr:colOff>
      <xdr:row>4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11275" y="2095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0</xdr:row>
      <xdr:rowOff>161924</xdr:rowOff>
    </xdr:from>
    <xdr:to>
      <xdr:col>8</xdr:col>
      <xdr:colOff>1038226</xdr:colOff>
      <xdr:row>5</xdr:row>
      <xdr:rowOff>45982</xdr:rowOff>
    </xdr:to>
    <xdr:sp macro="" textlink="">
      <xdr:nvSpPr>
        <xdr:cNvPr id="2" name="1 Rectángulo redondeado"/>
        <xdr:cNvSpPr/>
      </xdr:nvSpPr>
      <xdr:spPr>
        <a:xfrm>
          <a:off x="657227" y="161924"/>
          <a:ext cx="11610974" cy="693683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5</xdr:row>
      <xdr:rowOff>142876</xdr:rowOff>
    </xdr:from>
    <xdr:to>
      <xdr:col>8</xdr:col>
      <xdr:colOff>1063126</xdr:colOff>
      <xdr:row>7</xdr:row>
      <xdr:rowOff>180976</xdr:rowOff>
    </xdr:to>
    <xdr:sp macro="" textlink="">
      <xdr:nvSpPr>
        <xdr:cNvPr id="3" name="2 Rectángulo redondeado"/>
        <xdr:cNvSpPr/>
      </xdr:nvSpPr>
      <xdr:spPr>
        <a:xfrm>
          <a:off x="676276" y="952501"/>
          <a:ext cx="11616825" cy="3619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1285875</xdr:colOff>
      <xdr:row>2</xdr:row>
      <xdr:rowOff>123825</xdr:rowOff>
    </xdr:from>
    <xdr:to>
      <xdr:col>9</xdr:col>
      <xdr:colOff>590550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15850" y="4476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9254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816095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9318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114300</xdr:colOff>
      <xdr:row>2</xdr:row>
      <xdr:rowOff>9525</xdr:rowOff>
    </xdr:from>
    <xdr:to>
      <xdr:col>11</xdr:col>
      <xdr:colOff>0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35050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209551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0801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189580</xdr:colOff>
      <xdr:row>6</xdr:row>
      <xdr:rowOff>19050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0771855" cy="3143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13</xdr:col>
      <xdr:colOff>342900</xdr:colOff>
      <xdr:row>2</xdr:row>
      <xdr:rowOff>104775</xdr:rowOff>
    </xdr:from>
    <xdr:to>
      <xdr:col>14</xdr:col>
      <xdr:colOff>228600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591925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695326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916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709348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91675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219075</xdr:colOff>
      <xdr:row>2</xdr:row>
      <xdr:rowOff>28575</xdr:rowOff>
    </xdr:from>
    <xdr:to>
      <xdr:col>10</xdr:col>
      <xdr:colOff>933450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0039350" y="3524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838200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5728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28576</xdr:rowOff>
    </xdr:from>
    <xdr:to>
      <xdr:col>12</xdr:col>
      <xdr:colOff>853406</xdr:colOff>
      <xdr:row>6</xdr:row>
      <xdr:rowOff>123826</xdr:rowOff>
    </xdr:to>
    <xdr:sp macro="" textlink="">
      <xdr:nvSpPr>
        <xdr:cNvPr id="3" name="2 Rectángulo redondeado"/>
        <xdr:cNvSpPr/>
      </xdr:nvSpPr>
      <xdr:spPr>
        <a:xfrm>
          <a:off x="666750" y="676276"/>
          <a:ext cx="11578556" cy="4191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323850</xdr:colOff>
      <xdr:row>2</xdr:row>
      <xdr:rowOff>38100</xdr:rowOff>
    </xdr:from>
    <xdr:to>
      <xdr:col>13</xdr:col>
      <xdr:colOff>1047750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649200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1104900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039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1120500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04567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           </a:t>
          </a:r>
        </a:p>
      </xdr:txBody>
    </xdr:sp>
    <xdr:clientData/>
  </xdr:twoCellAnchor>
  <xdr:twoCellAnchor>
    <xdr:from>
      <xdr:col>11</xdr:col>
      <xdr:colOff>133350</xdr:colOff>
      <xdr:row>2</xdr:row>
      <xdr:rowOff>76200</xdr:rowOff>
    </xdr:from>
    <xdr:to>
      <xdr:col>11</xdr:col>
      <xdr:colOff>866775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868275" y="40005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09156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15795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09219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400050</xdr:colOff>
      <xdr:row>2</xdr:row>
      <xdr:rowOff>57150</xdr:rowOff>
    </xdr:from>
    <xdr:to>
      <xdr:col>12</xdr:col>
      <xdr:colOff>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972925" y="38100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38100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0306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53130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031155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10</xdr:col>
      <xdr:colOff>228599</xdr:colOff>
      <xdr:row>2</xdr:row>
      <xdr:rowOff>57150</xdr:rowOff>
    </xdr:from>
    <xdr:to>
      <xdr:col>10</xdr:col>
      <xdr:colOff>923924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153774" y="3810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923925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913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939812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91408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11</xdr:col>
      <xdr:colOff>76201</xdr:colOff>
      <xdr:row>2</xdr:row>
      <xdr:rowOff>19050</xdr:rowOff>
    </xdr:from>
    <xdr:to>
      <xdr:col>12</xdr:col>
      <xdr:colOff>190501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896476" y="3429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42066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049099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57150</xdr:colOff>
      <xdr:row>6</xdr:row>
      <xdr:rowOff>152400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0496549" cy="4476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190500</xdr:colOff>
      <xdr:row>2</xdr:row>
      <xdr:rowOff>57150</xdr:rowOff>
    </xdr:from>
    <xdr:to>
      <xdr:col>12</xdr:col>
      <xdr:colOff>219075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65872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J39"/>
  <sheetViews>
    <sheetView tabSelected="1" workbookViewId="0"/>
  </sheetViews>
  <sheetFormatPr baseColWidth="10" defaultRowHeight="12.75" x14ac:dyDescent="0.2"/>
  <cols>
    <col min="2" max="2" width="100.125" customWidth="1"/>
  </cols>
  <sheetData>
    <row r="18" spans="2:10" ht="14.25" x14ac:dyDescent="0.2">
      <c r="B18" s="2" t="s">
        <v>0</v>
      </c>
      <c r="C18" s="2"/>
      <c r="D18" s="2"/>
      <c r="E18" s="2"/>
      <c r="F18" s="2"/>
      <c r="G18" s="2"/>
      <c r="H18" s="2"/>
      <c r="I18" s="2"/>
      <c r="J18" s="2"/>
    </row>
    <row r="19" spans="2:10" ht="14.25" x14ac:dyDescent="0.2">
      <c r="B19" s="2" t="s">
        <v>1</v>
      </c>
      <c r="C19" s="2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18</v>
      </c>
      <c r="C36" s="2"/>
    </row>
    <row r="37" spans="2:5" ht="14.25" x14ac:dyDescent="0.2">
      <c r="B37" s="2" t="s">
        <v>19</v>
      </c>
      <c r="C37" s="2"/>
      <c r="D37" s="2"/>
      <c r="E37" s="2"/>
    </row>
    <row r="38" spans="2:5" ht="14.25" x14ac:dyDescent="0.2">
      <c r="B38" s="2" t="s">
        <v>20</v>
      </c>
      <c r="C38" s="2"/>
    </row>
    <row r="39" spans="2:5" ht="14.25" x14ac:dyDescent="0.2">
      <c r="B39" s="2" t="s">
        <v>21</v>
      </c>
      <c r="C39" s="2"/>
      <c r="D39" s="2"/>
    </row>
  </sheetData>
  <hyperlinks>
    <hyperlink ref="B18" location="Movimiento!A1" display="Movimiento"/>
    <hyperlink ref="B24" location="Señalamientos!A1" display="Señalamientos"/>
    <hyperlink ref="B23" location="'Auxilio Judicial'!A1" display="Auxilio Judicial"/>
    <hyperlink ref="B25" location="'Procedimientos elevados'!A1" display="Procedimientos Elevados"/>
    <hyperlink ref="B26" location="'Sumarios elevados '!A1" display="Sumarios Elevados"/>
    <hyperlink ref="B27" location="'Proc Jurado elevados  '!A1" display="Proc.Jurado Elevados"/>
    <hyperlink ref="B28" location="OrdenesSegunInstancia!A1" display="Órdenes de Protección,(Art.544-Ter), según Instancia"/>
    <hyperlink ref="B29" location="'OrdenesSegunInstancia %'!A1" display="Órdenes de Protección,(Art.544-Ter), según Instancia(porcentajes)"/>
    <hyperlink ref="B31" location="'Ordenes y Medidas'!A1" display="Órdenes y Medidas, (art.544-Ter y 544-bis) por Sexo y Nacionalidad"/>
    <hyperlink ref="B32" location="'Procesos por Delito'!A1" display="Procesos por delito"/>
    <hyperlink ref="B33" location="PersonasEnjuiciadas!A1" display="Personas enjuiciadas"/>
    <hyperlink ref="B34" location="'% condenados'!A1" display="Porcentaje de Condenados"/>
    <hyperlink ref="B35" location="Relacion!A1" display="Relaciaón de Víctimas y Denunciados"/>
    <hyperlink ref="B36" location="'Denuncias-Renuncias'!A1" display="Denuncias-Renuncias"/>
    <hyperlink ref="B37" location="'Distribucion % denuncias'!A1" display="Distribución porcentual de las Denuncias"/>
    <hyperlink ref="B38" location="Sobreseimientos!A1" display="Sobreseimientos"/>
    <hyperlink ref="B39" location="Terminación!A1" display="Formas de Terminación"/>
    <hyperlink ref="B30" location="'Medidas de Protección'!A1" display="Medidas judiciales de protección"/>
    <hyperlink ref="B20:D20" location="'AP por tipo de Delitos Leves'!A1" display="Juicios de Faltas/Delitos Leves"/>
    <hyperlink ref="B21:C21" location="'Asuntos Civiles'!A1" display="Asuntos Civiles"/>
    <hyperlink ref="B22:C22" location="'Medidas LEC'!A1" display="Medidas LEC"/>
    <hyperlink ref="B23:C23" location="'Auxilio Judicial'!A1" display="Auxilio Judicial"/>
    <hyperlink ref="B24:C24" location="Señalamientos!A1" display="Señalamientos"/>
    <hyperlink ref="B25:D25" location="'Procedimientos Elevados'!A1" display="Procedimientos Elevados"/>
    <hyperlink ref="B26:D26" location="'Sumarios Elevados'!A1" display="Sumarios Elevados"/>
    <hyperlink ref="B27:D27" location="'Proc Jurado elevados'!A1" display="Proc.Jurado Elevados"/>
    <hyperlink ref="B28:I28" location="'Órdenes según Instancia'!A1" display="Órdenes de Protección y Medidas,(Arts. 544 Ter y 544 Bis), según Instancia"/>
    <hyperlink ref="B29:J29" location="'Órdenes según Instancia%'!A1" display="Órdenes de Protección y Medidas,(Arts. 544 Ter y 544 Bis), según Instancia, (porcentajes)"/>
    <hyperlink ref="B30:J30" location="'Medidas Protección'!A1" display="Medidas judiciales de protección y seguridad de las Víctimas, (incluidas todas 544 Bis y 544 Ter)"/>
    <hyperlink ref="B31:H31" location="'Órdenes y Medidas'!A1" display="Órdenes y Medidas, (art. 544 Ter y 544 Bis) por Sexo y Nacionalidad"/>
    <hyperlink ref="B32:C32" location="'Procesos por Delito'!A1" display="Procesos por delito"/>
    <hyperlink ref="B33:C33" location="'Personas Enjuiciadas'!A1" display="Personas enjuiciadas"/>
    <hyperlink ref="B34:D34" location="'% de Condenas'!A1" display="Porcentaje de Condenados"/>
    <hyperlink ref="B35:E35" location="'Relación Víctima_Denunciado '!A1" display="Relación de Víctimas y Denunciados"/>
    <hyperlink ref="B36:C36" location="'Denuncias-Renuncias'!A1" display="Denuncias-Renuncias"/>
    <hyperlink ref="B37:E37" location="'Distribucion % Denuncias'!A1" display="Distribución porcentual de las Denuncias"/>
    <hyperlink ref="B38:C38" location="Sobreseimientos!A1" display="Sobreseimientos"/>
    <hyperlink ref="B39:D39" location="Terminación!A1" display="Formas de Terminación"/>
    <hyperlink ref="B19:C19" location="Delitos!A1" display="Delito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29"/>
  <sheetViews>
    <sheetView topLeftCell="A10" workbookViewId="0"/>
  </sheetViews>
  <sheetFormatPr baseColWidth="10" defaultRowHeight="12.75" x14ac:dyDescent="0.2"/>
  <cols>
    <col min="1" max="1" width="8.625" customWidth="1"/>
    <col min="2" max="2" width="27" customWidth="1"/>
    <col min="3" max="4" width="16.375" customWidth="1"/>
    <col min="5" max="5" width="16.625" customWidth="1"/>
    <col min="6" max="7" width="16.375" customWidth="1"/>
    <col min="8" max="8" width="16.625" customWidth="1"/>
    <col min="9" max="10" width="16.375" customWidth="1"/>
    <col min="11" max="11" width="16.625" customWidth="1"/>
    <col min="19" max="19" width="12.75" customWidth="1"/>
  </cols>
  <sheetData>
    <row r="9" spans="1:11" ht="44.25" customHeight="1" thickBot="1" x14ac:dyDescent="0.25">
      <c r="A9" s="14"/>
      <c r="B9" s="15"/>
      <c r="C9" s="68" t="s">
        <v>130</v>
      </c>
      <c r="D9" s="68"/>
      <c r="E9" s="82"/>
      <c r="F9" s="75" t="s">
        <v>129</v>
      </c>
      <c r="G9" s="68"/>
      <c r="H9" s="82"/>
      <c r="I9" s="75" t="s">
        <v>132</v>
      </c>
      <c r="J9" s="68"/>
      <c r="K9" s="82"/>
    </row>
    <row r="10" spans="1:11" ht="42" customHeight="1" thickBot="1" x14ac:dyDescent="0.25">
      <c r="A10" s="14"/>
      <c r="B10" s="11"/>
      <c r="C10" s="17" t="s">
        <v>133</v>
      </c>
      <c r="D10" s="18" t="s">
        <v>134</v>
      </c>
      <c r="E10" s="18" t="s">
        <v>52</v>
      </c>
      <c r="F10" s="18" t="s">
        <v>133</v>
      </c>
      <c r="G10" s="18" t="s">
        <v>134</v>
      </c>
      <c r="H10" s="18" t="s">
        <v>52</v>
      </c>
      <c r="I10" s="18" t="s">
        <v>133</v>
      </c>
      <c r="J10" s="18" t="s">
        <v>134</v>
      </c>
      <c r="K10" s="18" t="s">
        <v>52</v>
      </c>
    </row>
    <row r="11" spans="1:11" ht="20.100000000000001" customHeight="1" thickBot="1" x14ac:dyDescent="0.25">
      <c r="B11" s="3" t="s">
        <v>22</v>
      </c>
      <c r="C11" s="19">
        <v>7</v>
      </c>
      <c r="D11" s="19">
        <v>0</v>
      </c>
      <c r="E11" s="19">
        <v>7</v>
      </c>
      <c r="F11" s="19">
        <v>6</v>
      </c>
      <c r="G11" s="19">
        <v>0</v>
      </c>
      <c r="H11" s="19">
        <v>6</v>
      </c>
      <c r="I11" s="19">
        <v>13</v>
      </c>
      <c r="J11" s="19">
        <v>0</v>
      </c>
      <c r="K11" s="19">
        <v>13</v>
      </c>
    </row>
    <row r="12" spans="1:11" ht="20.100000000000001" customHeight="1" thickBot="1" x14ac:dyDescent="0.25">
      <c r="B12" s="4" t="s">
        <v>23</v>
      </c>
      <c r="C12" s="20">
        <v>0</v>
      </c>
      <c r="D12" s="20">
        <v>0</v>
      </c>
      <c r="E12" s="20">
        <v>0</v>
      </c>
      <c r="F12" s="20">
        <v>1</v>
      </c>
      <c r="G12" s="20">
        <v>0</v>
      </c>
      <c r="H12" s="20">
        <v>1</v>
      </c>
      <c r="I12" s="20">
        <v>1</v>
      </c>
      <c r="J12" s="20">
        <v>0</v>
      </c>
      <c r="K12" s="20">
        <v>1</v>
      </c>
    </row>
    <row r="13" spans="1:11" ht="20.100000000000001" customHeight="1" thickBot="1" x14ac:dyDescent="0.25">
      <c r="B13" s="4" t="s">
        <v>24</v>
      </c>
      <c r="C13" s="20">
        <v>1</v>
      </c>
      <c r="D13" s="20">
        <v>0</v>
      </c>
      <c r="E13" s="20">
        <v>1</v>
      </c>
      <c r="F13" s="20">
        <v>0</v>
      </c>
      <c r="G13" s="20">
        <v>0</v>
      </c>
      <c r="H13" s="20">
        <v>0</v>
      </c>
      <c r="I13" s="20">
        <v>1</v>
      </c>
      <c r="J13" s="20">
        <v>0</v>
      </c>
      <c r="K13" s="20">
        <v>1</v>
      </c>
    </row>
    <row r="14" spans="1:11" ht="20.100000000000001" customHeight="1" thickBot="1" x14ac:dyDescent="0.25">
      <c r="B14" s="4" t="s">
        <v>25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1:11" ht="20.100000000000001" customHeight="1" thickBot="1" x14ac:dyDescent="0.25">
      <c r="B15" s="4" t="s">
        <v>26</v>
      </c>
      <c r="C15" s="20">
        <v>0</v>
      </c>
      <c r="D15" s="20">
        <v>0</v>
      </c>
      <c r="E15" s="20">
        <v>0</v>
      </c>
      <c r="F15" s="20">
        <v>1</v>
      </c>
      <c r="G15" s="20">
        <v>0</v>
      </c>
      <c r="H15" s="20">
        <v>1</v>
      </c>
      <c r="I15" s="20">
        <v>1</v>
      </c>
      <c r="J15" s="20">
        <v>0</v>
      </c>
      <c r="K15" s="20">
        <v>1</v>
      </c>
    </row>
    <row r="16" spans="1:11" ht="20.100000000000001" customHeight="1" thickBot="1" x14ac:dyDescent="0.25">
      <c r="B16" s="4" t="s">
        <v>27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2:11" ht="20.100000000000001" customHeight="1" thickBot="1" x14ac:dyDescent="0.25">
      <c r="B17" s="4" t="s">
        <v>28</v>
      </c>
      <c r="C17" s="20">
        <v>2</v>
      </c>
      <c r="D17" s="20">
        <v>0</v>
      </c>
      <c r="E17" s="20">
        <v>2</v>
      </c>
      <c r="F17" s="20">
        <v>2</v>
      </c>
      <c r="G17" s="20">
        <v>0</v>
      </c>
      <c r="H17" s="20">
        <v>2</v>
      </c>
      <c r="I17" s="20">
        <v>4</v>
      </c>
      <c r="J17" s="20">
        <v>0</v>
      </c>
      <c r="K17" s="20">
        <v>4</v>
      </c>
    </row>
    <row r="18" spans="2:11" ht="20.100000000000001" customHeight="1" thickBot="1" x14ac:dyDescent="0.25">
      <c r="B18" s="4" t="s">
        <v>29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</row>
    <row r="19" spans="2:11" ht="20.100000000000001" customHeight="1" thickBot="1" x14ac:dyDescent="0.25">
      <c r="B19" s="4" t="s">
        <v>30</v>
      </c>
      <c r="C19" s="20">
        <v>3</v>
      </c>
      <c r="D19" s="20">
        <v>0</v>
      </c>
      <c r="E19" s="20">
        <v>3</v>
      </c>
      <c r="F19" s="20">
        <v>12</v>
      </c>
      <c r="G19" s="20">
        <v>6</v>
      </c>
      <c r="H19" s="20">
        <v>18</v>
      </c>
      <c r="I19" s="20">
        <v>15</v>
      </c>
      <c r="J19" s="20">
        <v>6</v>
      </c>
      <c r="K19" s="20">
        <v>21</v>
      </c>
    </row>
    <row r="20" spans="2:11" ht="20.100000000000001" customHeight="1" thickBot="1" x14ac:dyDescent="0.25">
      <c r="B20" s="4" t="s">
        <v>31</v>
      </c>
      <c r="C20" s="20">
        <v>2</v>
      </c>
      <c r="D20" s="20">
        <v>0</v>
      </c>
      <c r="E20" s="20">
        <v>2</v>
      </c>
      <c r="F20" s="20">
        <v>7</v>
      </c>
      <c r="G20" s="20">
        <v>3</v>
      </c>
      <c r="H20" s="20">
        <v>10</v>
      </c>
      <c r="I20" s="20">
        <v>9</v>
      </c>
      <c r="J20" s="20">
        <v>3</v>
      </c>
      <c r="K20" s="20">
        <v>12</v>
      </c>
    </row>
    <row r="21" spans="2:11" ht="20.100000000000001" customHeight="1" thickBot="1" x14ac:dyDescent="0.25">
      <c r="B21" s="4" t="s">
        <v>32</v>
      </c>
      <c r="C21" s="20">
        <v>0</v>
      </c>
      <c r="D21" s="20">
        <v>1</v>
      </c>
      <c r="E21" s="20">
        <v>1</v>
      </c>
      <c r="F21" s="20">
        <v>0</v>
      </c>
      <c r="G21" s="20">
        <v>0</v>
      </c>
      <c r="H21" s="20">
        <v>0</v>
      </c>
      <c r="I21" s="20">
        <v>0</v>
      </c>
      <c r="J21" s="20">
        <v>1</v>
      </c>
      <c r="K21" s="20">
        <v>1</v>
      </c>
    </row>
    <row r="22" spans="2:11" ht="20.100000000000001" customHeight="1" thickBot="1" x14ac:dyDescent="0.25">
      <c r="B22" s="4" t="s">
        <v>33</v>
      </c>
      <c r="C22" s="20">
        <v>2</v>
      </c>
      <c r="D22" s="20">
        <v>0</v>
      </c>
      <c r="E22" s="20">
        <v>2</v>
      </c>
      <c r="F22" s="20">
        <v>0</v>
      </c>
      <c r="G22" s="20">
        <v>0</v>
      </c>
      <c r="H22" s="20">
        <v>0</v>
      </c>
      <c r="I22" s="20">
        <v>2</v>
      </c>
      <c r="J22" s="20">
        <v>0</v>
      </c>
      <c r="K22" s="20">
        <v>2</v>
      </c>
    </row>
    <row r="23" spans="2:11" ht="20.100000000000001" customHeight="1" thickBot="1" x14ac:dyDescent="0.25">
      <c r="B23" s="4" t="s">
        <v>34</v>
      </c>
      <c r="C23" s="20">
        <v>3</v>
      </c>
      <c r="D23" s="20">
        <v>0</v>
      </c>
      <c r="E23" s="20">
        <v>3</v>
      </c>
      <c r="F23" s="20">
        <v>3</v>
      </c>
      <c r="G23" s="20">
        <v>0</v>
      </c>
      <c r="H23" s="20">
        <v>3</v>
      </c>
      <c r="I23" s="20">
        <v>6</v>
      </c>
      <c r="J23" s="20">
        <v>0</v>
      </c>
      <c r="K23" s="20">
        <v>6</v>
      </c>
    </row>
    <row r="24" spans="2:11" ht="20.100000000000001" customHeight="1" thickBot="1" x14ac:dyDescent="0.25">
      <c r="B24" s="4" t="s">
        <v>35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</row>
    <row r="25" spans="2:11" ht="20.100000000000001" customHeight="1" thickBot="1" x14ac:dyDescent="0.25">
      <c r="B25" s="4" t="s">
        <v>36</v>
      </c>
      <c r="C25" s="20">
        <v>0</v>
      </c>
      <c r="D25" s="20">
        <v>0</v>
      </c>
      <c r="E25" s="20">
        <v>0</v>
      </c>
      <c r="F25" s="20">
        <v>1</v>
      </c>
      <c r="G25" s="20">
        <v>0</v>
      </c>
      <c r="H25" s="20">
        <v>1</v>
      </c>
      <c r="I25" s="20">
        <v>1</v>
      </c>
      <c r="J25" s="20">
        <v>0</v>
      </c>
      <c r="K25" s="20">
        <v>1</v>
      </c>
    </row>
    <row r="26" spans="2:11" ht="20.100000000000001" customHeight="1" thickBot="1" x14ac:dyDescent="0.25">
      <c r="B26" s="5" t="s">
        <v>37</v>
      </c>
      <c r="C26" s="20">
        <v>4</v>
      </c>
      <c r="D26" s="20">
        <v>0</v>
      </c>
      <c r="E26" s="20">
        <v>4</v>
      </c>
      <c r="F26" s="20">
        <v>6</v>
      </c>
      <c r="G26" s="20">
        <v>0</v>
      </c>
      <c r="H26" s="20">
        <v>6</v>
      </c>
      <c r="I26" s="20">
        <v>10</v>
      </c>
      <c r="J26" s="20">
        <v>0</v>
      </c>
      <c r="K26" s="20">
        <v>10</v>
      </c>
    </row>
    <row r="27" spans="2:11" ht="20.100000000000001" customHeight="1" thickBot="1" x14ac:dyDescent="0.25">
      <c r="B27" s="6" t="s">
        <v>38</v>
      </c>
      <c r="C27" s="21">
        <v>0</v>
      </c>
      <c r="D27" s="21">
        <v>0</v>
      </c>
      <c r="E27" s="21">
        <v>0</v>
      </c>
      <c r="F27" s="21">
        <v>1</v>
      </c>
      <c r="G27" s="21">
        <v>0</v>
      </c>
      <c r="H27" s="21">
        <v>1</v>
      </c>
      <c r="I27" s="21">
        <v>1</v>
      </c>
      <c r="J27" s="21">
        <v>0</v>
      </c>
      <c r="K27" s="21">
        <v>1</v>
      </c>
    </row>
    <row r="28" spans="2:11" ht="20.100000000000001" customHeight="1" thickBot="1" x14ac:dyDescent="0.25">
      <c r="B28" s="7" t="s">
        <v>39</v>
      </c>
      <c r="C28" s="9">
        <f>SUM(C11:C27)</f>
        <v>24</v>
      </c>
      <c r="D28" s="9">
        <f t="shared" ref="D28:K28" si="0">SUM(D11:D27)</f>
        <v>1</v>
      </c>
      <c r="E28" s="9">
        <f t="shared" si="0"/>
        <v>25</v>
      </c>
      <c r="F28" s="9">
        <f t="shared" si="0"/>
        <v>40</v>
      </c>
      <c r="G28" s="9">
        <f t="shared" si="0"/>
        <v>9</v>
      </c>
      <c r="H28" s="9">
        <f t="shared" si="0"/>
        <v>49</v>
      </c>
      <c r="I28" s="9">
        <f t="shared" si="0"/>
        <v>64</v>
      </c>
      <c r="J28" s="9">
        <f t="shared" si="0"/>
        <v>10</v>
      </c>
      <c r="K28" s="9">
        <f t="shared" si="0"/>
        <v>74</v>
      </c>
    </row>
    <row r="29" spans="2:11" x14ac:dyDescent="0.2">
      <c r="C29" s="62"/>
      <c r="D29" s="62"/>
      <c r="E29" s="62"/>
      <c r="F29" s="62"/>
      <c r="G29" s="62"/>
      <c r="H29" s="62"/>
      <c r="I29" s="62"/>
      <c r="J29" s="62"/>
      <c r="K29" s="62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1.25" customWidth="1"/>
    <col min="19" max="19" width="12.375" customWidth="1"/>
  </cols>
  <sheetData>
    <row r="7" spans="2:5" ht="45" customHeight="1" x14ac:dyDescent="0.2"/>
    <row r="8" spans="2:5" ht="14.25" customHeight="1" x14ac:dyDescent="0.2"/>
    <row r="9" spans="2:5" ht="44.25" customHeight="1" x14ac:dyDescent="0.2">
      <c r="B9" s="15"/>
      <c r="C9" s="86" t="s">
        <v>135</v>
      </c>
      <c r="D9" s="86"/>
      <c r="E9" s="86"/>
    </row>
    <row r="10" spans="2:5" ht="42.75" customHeight="1" thickBot="1" x14ac:dyDescent="0.25">
      <c r="B10" s="11"/>
      <c r="C10" s="22" t="s">
        <v>130</v>
      </c>
      <c r="D10" s="22" t="s">
        <v>129</v>
      </c>
      <c r="E10" s="22" t="s">
        <v>52</v>
      </c>
    </row>
    <row r="11" spans="2:5" ht="20.100000000000001" customHeight="1" thickBot="1" x14ac:dyDescent="0.25">
      <c r="B11" s="3" t="s">
        <v>22</v>
      </c>
      <c r="C11" s="19">
        <v>2</v>
      </c>
      <c r="D11" s="19">
        <v>0</v>
      </c>
      <c r="E11" s="19">
        <v>2</v>
      </c>
    </row>
    <row r="12" spans="2:5" ht="20.100000000000001" customHeight="1" thickBot="1" x14ac:dyDescent="0.25">
      <c r="B12" s="4" t="s">
        <v>23</v>
      </c>
      <c r="C12" s="20">
        <v>0</v>
      </c>
      <c r="D12" s="20">
        <v>0</v>
      </c>
      <c r="E12" s="20">
        <v>0</v>
      </c>
    </row>
    <row r="13" spans="2:5" ht="20.100000000000001" customHeight="1" thickBot="1" x14ac:dyDescent="0.25">
      <c r="B13" s="4" t="s">
        <v>24</v>
      </c>
      <c r="C13" s="20">
        <v>0</v>
      </c>
      <c r="D13" s="20">
        <v>0</v>
      </c>
      <c r="E13" s="20">
        <v>0</v>
      </c>
    </row>
    <row r="14" spans="2:5" ht="20.100000000000001" customHeight="1" thickBot="1" x14ac:dyDescent="0.25">
      <c r="B14" s="4" t="s">
        <v>25</v>
      </c>
      <c r="C14" s="20">
        <v>0</v>
      </c>
      <c r="D14" s="20">
        <v>0</v>
      </c>
      <c r="E14" s="20">
        <v>0</v>
      </c>
    </row>
    <row r="15" spans="2:5" ht="20.100000000000001" customHeight="1" thickBot="1" x14ac:dyDescent="0.25">
      <c r="B15" s="4" t="s">
        <v>26</v>
      </c>
      <c r="C15" s="20">
        <v>0</v>
      </c>
      <c r="D15" s="20">
        <v>0</v>
      </c>
      <c r="E15" s="20">
        <v>0</v>
      </c>
    </row>
    <row r="16" spans="2:5" ht="20.100000000000001" customHeight="1" thickBot="1" x14ac:dyDescent="0.25">
      <c r="B16" s="4" t="s">
        <v>27</v>
      </c>
      <c r="C16" s="20">
        <v>0</v>
      </c>
      <c r="D16" s="20">
        <v>0</v>
      </c>
      <c r="E16" s="20">
        <v>0</v>
      </c>
    </row>
    <row r="17" spans="2:5" ht="20.100000000000001" customHeight="1" thickBot="1" x14ac:dyDescent="0.25">
      <c r="B17" s="4" t="s">
        <v>28</v>
      </c>
      <c r="C17" s="20">
        <v>1</v>
      </c>
      <c r="D17" s="20">
        <v>0</v>
      </c>
      <c r="E17" s="20">
        <v>1</v>
      </c>
    </row>
    <row r="18" spans="2:5" ht="20.100000000000001" customHeight="1" thickBot="1" x14ac:dyDescent="0.25">
      <c r="B18" s="4" t="s">
        <v>29</v>
      </c>
      <c r="C18" s="20">
        <v>0</v>
      </c>
      <c r="D18" s="20">
        <v>0</v>
      </c>
      <c r="E18" s="20">
        <v>0</v>
      </c>
    </row>
    <row r="19" spans="2:5" ht="20.100000000000001" customHeight="1" thickBot="1" x14ac:dyDescent="0.25">
      <c r="B19" s="4" t="s">
        <v>30</v>
      </c>
      <c r="C19" s="20">
        <v>1</v>
      </c>
      <c r="D19" s="20">
        <v>3</v>
      </c>
      <c r="E19" s="20">
        <v>4</v>
      </c>
    </row>
    <row r="20" spans="2:5" ht="20.100000000000001" customHeight="1" thickBot="1" x14ac:dyDescent="0.25">
      <c r="B20" s="4" t="s">
        <v>31</v>
      </c>
      <c r="C20" s="20">
        <v>3</v>
      </c>
      <c r="D20" s="20">
        <v>3</v>
      </c>
      <c r="E20" s="20">
        <v>6</v>
      </c>
    </row>
    <row r="21" spans="2:5" ht="20.100000000000001" customHeight="1" thickBot="1" x14ac:dyDescent="0.25">
      <c r="B21" s="4" t="s">
        <v>32</v>
      </c>
      <c r="C21" s="20">
        <v>0</v>
      </c>
      <c r="D21" s="20">
        <v>0</v>
      </c>
      <c r="E21" s="20">
        <v>0</v>
      </c>
    </row>
    <row r="22" spans="2:5" ht="20.100000000000001" customHeight="1" thickBot="1" x14ac:dyDescent="0.25">
      <c r="B22" s="4" t="s">
        <v>33</v>
      </c>
      <c r="C22" s="20">
        <v>0</v>
      </c>
      <c r="D22" s="20">
        <v>3</v>
      </c>
      <c r="E22" s="20">
        <v>3</v>
      </c>
    </row>
    <row r="23" spans="2:5" ht="20.100000000000001" customHeight="1" thickBot="1" x14ac:dyDescent="0.25">
      <c r="B23" s="4" t="s">
        <v>34</v>
      </c>
      <c r="C23" s="20">
        <v>4</v>
      </c>
      <c r="D23" s="20">
        <v>0</v>
      </c>
      <c r="E23" s="20">
        <v>4</v>
      </c>
    </row>
    <row r="24" spans="2:5" ht="20.100000000000001" customHeight="1" thickBot="1" x14ac:dyDescent="0.25">
      <c r="B24" s="4" t="s">
        <v>35</v>
      </c>
      <c r="C24" s="20">
        <v>0</v>
      </c>
      <c r="D24" s="20">
        <v>0</v>
      </c>
      <c r="E24" s="20">
        <v>0</v>
      </c>
    </row>
    <row r="25" spans="2:5" ht="20.100000000000001" customHeight="1" thickBot="1" x14ac:dyDescent="0.25">
      <c r="B25" s="4" t="s">
        <v>36</v>
      </c>
      <c r="C25" s="20">
        <v>0</v>
      </c>
      <c r="D25" s="20">
        <v>0</v>
      </c>
      <c r="E25" s="20">
        <v>0</v>
      </c>
    </row>
    <row r="26" spans="2:5" ht="20.100000000000001" customHeight="1" thickBot="1" x14ac:dyDescent="0.25">
      <c r="B26" s="5" t="s">
        <v>37</v>
      </c>
      <c r="C26" s="20">
        <v>0</v>
      </c>
      <c r="D26" s="20">
        <v>0</v>
      </c>
      <c r="E26" s="20">
        <v>0</v>
      </c>
    </row>
    <row r="27" spans="2:5" ht="20.100000000000001" customHeight="1" thickBot="1" x14ac:dyDescent="0.25">
      <c r="B27" s="6" t="s">
        <v>38</v>
      </c>
      <c r="C27" s="21">
        <v>0</v>
      </c>
      <c r="D27" s="21">
        <v>0</v>
      </c>
      <c r="E27" s="21">
        <v>0</v>
      </c>
    </row>
    <row r="28" spans="2:5" ht="20.100000000000001" customHeight="1" thickBot="1" x14ac:dyDescent="0.25">
      <c r="B28" s="7" t="s">
        <v>39</v>
      </c>
      <c r="C28" s="9">
        <f>SUM(C11:C27)</f>
        <v>11</v>
      </c>
      <c r="D28" s="9">
        <f>SUM(D11:D27)</f>
        <v>9</v>
      </c>
      <c r="E28" s="9">
        <f>SUM(E11:E27)</f>
        <v>20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F33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2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38.25" customHeight="1" x14ac:dyDescent="0.2"/>
    <row r="12" spans="2:32" ht="41.25" customHeight="1" x14ac:dyDescent="0.2">
      <c r="B12" s="15"/>
      <c r="C12" s="86" t="s">
        <v>136</v>
      </c>
      <c r="D12" s="86"/>
      <c r="E12" s="86"/>
      <c r="F12" s="86"/>
      <c r="G12" s="86"/>
      <c r="H12" s="86" t="s">
        <v>137</v>
      </c>
      <c r="I12" s="86"/>
      <c r="J12" s="86"/>
      <c r="K12" s="86"/>
      <c r="L12" s="86"/>
      <c r="M12" s="86" t="s">
        <v>138</v>
      </c>
      <c r="N12" s="86"/>
      <c r="O12" s="86"/>
      <c r="P12" s="86"/>
      <c r="Q12" s="86"/>
      <c r="R12" s="86" t="s">
        <v>139</v>
      </c>
      <c r="S12" s="86"/>
      <c r="T12" s="86"/>
      <c r="U12" s="86"/>
      <c r="V12" s="86"/>
      <c r="W12" s="86" t="s">
        <v>140</v>
      </c>
      <c r="X12" s="86"/>
      <c r="Y12" s="86"/>
      <c r="Z12" s="86"/>
      <c r="AA12" s="86"/>
      <c r="AB12" s="86" t="s">
        <v>52</v>
      </c>
      <c r="AC12" s="86"/>
      <c r="AD12" s="86"/>
      <c r="AE12" s="86"/>
      <c r="AF12" s="86"/>
    </row>
    <row r="13" spans="2:32" ht="28.5" customHeight="1" x14ac:dyDescent="0.2">
      <c r="B13" s="25"/>
      <c r="C13" s="87" t="s">
        <v>77</v>
      </c>
      <c r="D13" s="87" t="s">
        <v>141</v>
      </c>
      <c r="E13" s="87"/>
      <c r="F13" s="87"/>
      <c r="G13" s="87" t="s">
        <v>142</v>
      </c>
      <c r="H13" s="87" t="s">
        <v>77</v>
      </c>
      <c r="I13" s="87" t="s">
        <v>141</v>
      </c>
      <c r="J13" s="87"/>
      <c r="K13" s="87"/>
      <c r="L13" s="87" t="s">
        <v>142</v>
      </c>
      <c r="M13" s="87" t="s">
        <v>77</v>
      </c>
      <c r="N13" s="87" t="s">
        <v>141</v>
      </c>
      <c r="O13" s="87"/>
      <c r="P13" s="87"/>
      <c r="Q13" s="87" t="s">
        <v>142</v>
      </c>
      <c r="R13" s="87" t="s">
        <v>77</v>
      </c>
      <c r="S13" s="87" t="s">
        <v>141</v>
      </c>
      <c r="T13" s="87"/>
      <c r="U13" s="87"/>
      <c r="V13" s="87" t="s">
        <v>142</v>
      </c>
      <c r="W13" s="87" t="s">
        <v>77</v>
      </c>
      <c r="X13" s="87" t="s">
        <v>141</v>
      </c>
      <c r="Y13" s="87"/>
      <c r="Z13" s="87"/>
      <c r="AA13" s="87" t="s">
        <v>142</v>
      </c>
      <c r="AB13" s="87" t="s">
        <v>77</v>
      </c>
      <c r="AC13" s="87" t="s">
        <v>141</v>
      </c>
      <c r="AD13" s="87"/>
      <c r="AE13" s="87"/>
      <c r="AF13" s="87" t="s">
        <v>142</v>
      </c>
    </row>
    <row r="14" spans="2:32" ht="28.5" customHeight="1" thickBot="1" x14ac:dyDescent="0.25">
      <c r="B14" s="11"/>
      <c r="C14" s="87"/>
      <c r="D14" s="27" t="s">
        <v>143</v>
      </c>
      <c r="E14" s="27" t="s">
        <v>144</v>
      </c>
      <c r="F14" s="27" t="s">
        <v>145</v>
      </c>
      <c r="G14" s="87"/>
      <c r="H14" s="87"/>
      <c r="I14" s="27" t="s">
        <v>143</v>
      </c>
      <c r="J14" s="27" t="s">
        <v>144</v>
      </c>
      <c r="K14" s="27" t="s">
        <v>145</v>
      </c>
      <c r="L14" s="87"/>
      <c r="M14" s="87"/>
      <c r="N14" s="27" t="s">
        <v>143</v>
      </c>
      <c r="O14" s="27" t="s">
        <v>144</v>
      </c>
      <c r="P14" s="27" t="s">
        <v>145</v>
      </c>
      <c r="Q14" s="87"/>
      <c r="R14" s="87"/>
      <c r="S14" s="27" t="s">
        <v>143</v>
      </c>
      <c r="T14" s="27" t="s">
        <v>144</v>
      </c>
      <c r="U14" s="27" t="s">
        <v>145</v>
      </c>
      <c r="V14" s="87"/>
      <c r="W14" s="87"/>
      <c r="X14" s="27" t="s">
        <v>143</v>
      </c>
      <c r="Y14" s="27" t="s">
        <v>144</v>
      </c>
      <c r="Z14" s="27" t="s">
        <v>145</v>
      </c>
      <c r="AA14" s="87"/>
      <c r="AB14" s="87"/>
      <c r="AC14" s="27" t="s">
        <v>143</v>
      </c>
      <c r="AD14" s="27" t="s">
        <v>144</v>
      </c>
      <c r="AE14" s="27" t="s">
        <v>145</v>
      </c>
      <c r="AF14" s="87"/>
    </row>
    <row r="15" spans="2:32" ht="20.100000000000001" customHeight="1" thickBot="1" x14ac:dyDescent="0.25">
      <c r="B15" s="3" t="s">
        <v>22</v>
      </c>
      <c r="C15" s="19">
        <v>2041</v>
      </c>
      <c r="D15" s="19">
        <v>0</v>
      </c>
      <c r="E15" s="19">
        <v>1617</v>
      </c>
      <c r="F15" s="19">
        <v>424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218</v>
      </c>
      <c r="N15" s="19">
        <v>0</v>
      </c>
      <c r="O15" s="19">
        <v>214</v>
      </c>
      <c r="P15" s="19">
        <v>4</v>
      </c>
      <c r="Q15" s="19">
        <v>0</v>
      </c>
      <c r="R15" s="19">
        <v>46</v>
      </c>
      <c r="S15" s="19">
        <v>0</v>
      </c>
      <c r="T15" s="19">
        <v>46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2305</v>
      </c>
      <c r="AC15" s="19">
        <v>0</v>
      </c>
      <c r="AD15" s="19">
        <v>1877</v>
      </c>
      <c r="AE15" s="19">
        <v>428</v>
      </c>
      <c r="AF15" s="19">
        <v>0</v>
      </c>
    </row>
    <row r="16" spans="2:32" ht="20.100000000000001" customHeight="1" thickBot="1" x14ac:dyDescent="0.25">
      <c r="B16" s="4" t="s">
        <v>23</v>
      </c>
      <c r="C16" s="20">
        <v>188</v>
      </c>
      <c r="D16" s="20">
        <v>0</v>
      </c>
      <c r="E16" s="20">
        <v>152</v>
      </c>
      <c r="F16" s="20">
        <v>36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13</v>
      </c>
      <c r="N16" s="20">
        <v>0</v>
      </c>
      <c r="O16" s="20">
        <v>13</v>
      </c>
      <c r="P16" s="20">
        <v>0</v>
      </c>
      <c r="Q16" s="20">
        <v>0</v>
      </c>
      <c r="R16" s="20">
        <v>3</v>
      </c>
      <c r="S16" s="20">
        <v>0</v>
      </c>
      <c r="T16" s="20">
        <v>3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204</v>
      </c>
      <c r="AC16" s="20">
        <v>0</v>
      </c>
      <c r="AD16" s="20">
        <v>168</v>
      </c>
      <c r="AE16" s="20">
        <v>36</v>
      </c>
      <c r="AF16" s="20">
        <v>0</v>
      </c>
    </row>
    <row r="17" spans="2:32" ht="20.100000000000001" customHeight="1" thickBot="1" x14ac:dyDescent="0.25">
      <c r="B17" s="4" t="s">
        <v>24</v>
      </c>
      <c r="C17" s="20">
        <v>200</v>
      </c>
      <c r="D17" s="20">
        <v>0</v>
      </c>
      <c r="E17" s="20">
        <v>141</v>
      </c>
      <c r="F17" s="20">
        <v>59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6</v>
      </c>
      <c r="N17" s="20">
        <v>0</v>
      </c>
      <c r="O17" s="20">
        <v>6</v>
      </c>
      <c r="P17" s="20">
        <v>0</v>
      </c>
      <c r="Q17" s="20">
        <v>0</v>
      </c>
      <c r="R17" s="20">
        <v>1</v>
      </c>
      <c r="S17" s="20">
        <v>0</v>
      </c>
      <c r="T17" s="20">
        <v>1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207</v>
      </c>
      <c r="AC17" s="20">
        <v>0</v>
      </c>
      <c r="AD17" s="20">
        <v>148</v>
      </c>
      <c r="AE17" s="20">
        <v>59</v>
      </c>
      <c r="AF17" s="20">
        <v>0</v>
      </c>
    </row>
    <row r="18" spans="2:32" ht="20.100000000000001" customHeight="1" thickBot="1" x14ac:dyDescent="0.25">
      <c r="B18" s="4" t="s">
        <v>25</v>
      </c>
      <c r="C18" s="20">
        <v>301</v>
      </c>
      <c r="D18" s="20">
        <v>0</v>
      </c>
      <c r="E18" s="20">
        <v>226</v>
      </c>
      <c r="F18" s="20">
        <v>75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10</v>
      </c>
      <c r="N18" s="20">
        <v>0</v>
      </c>
      <c r="O18" s="20">
        <v>10</v>
      </c>
      <c r="P18" s="20">
        <v>0</v>
      </c>
      <c r="Q18" s="20">
        <v>0</v>
      </c>
      <c r="R18" s="20">
        <v>4</v>
      </c>
      <c r="S18" s="20">
        <v>0</v>
      </c>
      <c r="T18" s="20">
        <v>4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315</v>
      </c>
      <c r="AC18" s="20">
        <v>0</v>
      </c>
      <c r="AD18" s="20">
        <v>240</v>
      </c>
      <c r="AE18" s="20">
        <v>75</v>
      </c>
      <c r="AF18" s="20">
        <v>0</v>
      </c>
    </row>
    <row r="19" spans="2:32" ht="20.100000000000001" customHeight="1" thickBot="1" x14ac:dyDescent="0.25">
      <c r="B19" s="4" t="s">
        <v>26</v>
      </c>
      <c r="C19" s="20">
        <v>506</v>
      </c>
      <c r="D19" s="20">
        <v>16</v>
      </c>
      <c r="E19" s="20">
        <v>323</v>
      </c>
      <c r="F19" s="20">
        <v>167</v>
      </c>
      <c r="G19" s="20">
        <v>0</v>
      </c>
      <c r="H19" s="20">
        <v>1</v>
      </c>
      <c r="I19" s="20">
        <v>0</v>
      </c>
      <c r="J19" s="20">
        <v>0</v>
      </c>
      <c r="K19" s="20">
        <v>1</v>
      </c>
      <c r="L19" s="20">
        <v>0</v>
      </c>
      <c r="M19" s="20">
        <v>62</v>
      </c>
      <c r="N19" s="20">
        <v>0</v>
      </c>
      <c r="O19" s="20">
        <v>61</v>
      </c>
      <c r="P19" s="20">
        <v>1</v>
      </c>
      <c r="Q19" s="20">
        <v>0</v>
      </c>
      <c r="R19" s="20">
        <v>35</v>
      </c>
      <c r="S19" s="20">
        <v>0</v>
      </c>
      <c r="T19" s="20">
        <v>35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604</v>
      </c>
      <c r="AC19" s="20">
        <v>16</v>
      </c>
      <c r="AD19" s="20">
        <v>419</v>
      </c>
      <c r="AE19" s="20">
        <v>169</v>
      </c>
      <c r="AF19" s="20">
        <v>0</v>
      </c>
    </row>
    <row r="20" spans="2:32" ht="20.100000000000001" customHeight="1" thickBot="1" x14ac:dyDescent="0.25">
      <c r="B20" s="4" t="s">
        <v>27</v>
      </c>
      <c r="C20" s="20">
        <v>89</v>
      </c>
      <c r="D20" s="20">
        <v>1</v>
      </c>
      <c r="E20" s="20">
        <v>56</v>
      </c>
      <c r="F20" s="20">
        <v>32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89</v>
      </c>
      <c r="AC20" s="20">
        <v>1</v>
      </c>
      <c r="AD20" s="20">
        <v>56</v>
      </c>
      <c r="AE20" s="20">
        <v>32</v>
      </c>
      <c r="AF20" s="20">
        <v>0</v>
      </c>
    </row>
    <row r="21" spans="2:32" ht="20.100000000000001" customHeight="1" thickBot="1" x14ac:dyDescent="0.25">
      <c r="B21" s="4" t="s">
        <v>28</v>
      </c>
      <c r="C21" s="20">
        <v>392</v>
      </c>
      <c r="D21" s="20">
        <v>4</v>
      </c>
      <c r="E21" s="20">
        <v>297</v>
      </c>
      <c r="F21" s="20">
        <v>91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18</v>
      </c>
      <c r="N21" s="20">
        <v>0</v>
      </c>
      <c r="O21" s="20">
        <v>18</v>
      </c>
      <c r="P21" s="20">
        <v>0</v>
      </c>
      <c r="Q21" s="20">
        <v>0</v>
      </c>
      <c r="R21" s="20">
        <v>1</v>
      </c>
      <c r="S21" s="20">
        <v>0</v>
      </c>
      <c r="T21" s="20">
        <v>1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411</v>
      </c>
      <c r="AC21" s="20">
        <v>4</v>
      </c>
      <c r="AD21" s="20">
        <v>316</v>
      </c>
      <c r="AE21" s="20">
        <v>91</v>
      </c>
      <c r="AF21" s="20">
        <v>0</v>
      </c>
    </row>
    <row r="22" spans="2:32" ht="20.100000000000001" customHeight="1" thickBot="1" x14ac:dyDescent="0.25">
      <c r="B22" s="4" t="s">
        <v>29</v>
      </c>
      <c r="C22" s="20">
        <v>511</v>
      </c>
      <c r="D22" s="20">
        <v>0</v>
      </c>
      <c r="E22" s="20">
        <v>385</v>
      </c>
      <c r="F22" s="20">
        <v>126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15</v>
      </c>
      <c r="N22" s="20">
        <v>0</v>
      </c>
      <c r="O22" s="20">
        <v>15</v>
      </c>
      <c r="P22" s="20">
        <v>0</v>
      </c>
      <c r="Q22" s="20">
        <v>0</v>
      </c>
      <c r="R22" s="20">
        <v>9</v>
      </c>
      <c r="S22" s="20">
        <v>0</v>
      </c>
      <c r="T22" s="20">
        <v>9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535</v>
      </c>
      <c r="AC22" s="20">
        <v>0</v>
      </c>
      <c r="AD22" s="20">
        <v>409</v>
      </c>
      <c r="AE22" s="20">
        <v>126</v>
      </c>
      <c r="AF22" s="20">
        <v>0</v>
      </c>
    </row>
    <row r="23" spans="2:32" ht="20.100000000000001" customHeight="1" thickBot="1" x14ac:dyDescent="0.25">
      <c r="B23" s="4" t="s">
        <v>30</v>
      </c>
      <c r="C23" s="20">
        <v>1434</v>
      </c>
      <c r="D23" s="20">
        <v>11</v>
      </c>
      <c r="E23" s="20">
        <v>707</v>
      </c>
      <c r="F23" s="20">
        <v>716</v>
      </c>
      <c r="G23" s="20">
        <v>0</v>
      </c>
      <c r="H23" s="20">
        <v>18</v>
      </c>
      <c r="I23" s="20">
        <v>0</v>
      </c>
      <c r="J23" s="20">
        <v>17</v>
      </c>
      <c r="K23" s="20">
        <v>1</v>
      </c>
      <c r="L23" s="20">
        <v>0</v>
      </c>
      <c r="M23" s="20">
        <v>10</v>
      </c>
      <c r="N23" s="20">
        <v>0</v>
      </c>
      <c r="O23" s="20">
        <v>10</v>
      </c>
      <c r="P23" s="20">
        <v>0</v>
      </c>
      <c r="Q23" s="20">
        <v>0</v>
      </c>
      <c r="R23" s="20">
        <v>6</v>
      </c>
      <c r="S23" s="20">
        <v>0</v>
      </c>
      <c r="T23" s="20">
        <v>6</v>
      </c>
      <c r="U23" s="20">
        <v>0</v>
      </c>
      <c r="V23" s="20">
        <v>0</v>
      </c>
      <c r="W23" s="20">
        <v>20</v>
      </c>
      <c r="X23" s="20">
        <v>0</v>
      </c>
      <c r="Y23" s="20">
        <v>9</v>
      </c>
      <c r="Z23" s="20">
        <v>11</v>
      </c>
      <c r="AA23" s="20">
        <v>0</v>
      </c>
      <c r="AB23" s="20">
        <v>1488</v>
      </c>
      <c r="AC23" s="20">
        <v>11</v>
      </c>
      <c r="AD23" s="20">
        <v>749</v>
      </c>
      <c r="AE23" s="20">
        <v>728</v>
      </c>
      <c r="AF23" s="20">
        <v>0</v>
      </c>
    </row>
    <row r="24" spans="2:32" ht="20.100000000000001" customHeight="1" thickBot="1" x14ac:dyDescent="0.25">
      <c r="B24" s="4" t="s">
        <v>31</v>
      </c>
      <c r="C24" s="20">
        <v>1220</v>
      </c>
      <c r="D24" s="20">
        <v>17</v>
      </c>
      <c r="E24" s="20">
        <v>1045</v>
      </c>
      <c r="F24" s="20">
        <v>158</v>
      </c>
      <c r="G24" s="20">
        <v>0</v>
      </c>
      <c r="H24" s="20">
        <v>1</v>
      </c>
      <c r="I24" s="20">
        <v>0</v>
      </c>
      <c r="J24" s="20">
        <v>1</v>
      </c>
      <c r="K24" s="20">
        <v>0</v>
      </c>
      <c r="L24" s="20">
        <v>0</v>
      </c>
      <c r="M24" s="20">
        <v>149</v>
      </c>
      <c r="N24" s="20">
        <v>0</v>
      </c>
      <c r="O24" s="20">
        <v>149</v>
      </c>
      <c r="P24" s="20">
        <v>0</v>
      </c>
      <c r="Q24" s="20">
        <v>0</v>
      </c>
      <c r="R24" s="20">
        <v>58</v>
      </c>
      <c r="S24" s="20">
        <v>0</v>
      </c>
      <c r="T24" s="20">
        <v>58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1428</v>
      </c>
      <c r="AC24" s="20">
        <v>17</v>
      </c>
      <c r="AD24" s="20">
        <v>1253</v>
      </c>
      <c r="AE24" s="20">
        <v>158</v>
      </c>
      <c r="AF24" s="20">
        <v>0</v>
      </c>
    </row>
    <row r="25" spans="2:32" ht="20.100000000000001" customHeight="1" thickBot="1" x14ac:dyDescent="0.25">
      <c r="B25" s="4" t="s">
        <v>32</v>
      </c>
      <c r="C25" s="20">
        <v>165</v>
      </c>
      <c r="D25" s="20">
        <v>0</v>
      </c>
      <c r="E25" s="20">
        <v>131</v>
      </c>
      <c r="F25" s="20">
        <v>35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5</v>
      </c>
      <c r="N25" s="20">
        <v>0</v>
      </c>
      <c r="O25" s="20">
        <v>5</v>
      </c>
      <c r="P25" s="20">
        <v>0</v>
      </c>
      <c r="Q25" s="20">
        <v>0</v>
      </c>
      <c r="R25" s="20">
        <v>3</v>
      </c>
      <c r="S25" s="20">
        <v>0</v>
      </c>
      <c r="T25" s="20">
        <v>3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173</v>
      </c>
      <c r="AC25" s="20">
        <v>0</v>
      </c>
      <c r="AD25" s="20">
        <v>139</v>
      </c>
      <c r="AE25" s="20">
        <v>35</v>
      </c>
      <c r="AF25" s="20">
        <v>0</v>
      </c>
    </row>
    <row r="26" spans="2:32" ht="20.100000000000001" customHeight="1" thickBot="1" x14ac:dyDescent="0.25">
      <c r="B26" s="4" t="s">
        <v>33</v>
      </c>
      <c r="C26" s="20">
        <v>553</v>
      </c>
      <c r="D26" s="20">
        <v>0</v>
      </c>
      <c r="E26" s="20">
        <v>326</v>
      </c>
      <c r="F26" s="20">
        <v>227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41</v>
      </c>
      <c r="N26" s="20">
        <v>0</v>
      </c>
      <c r="O26" s="20">
        <v>41</v>
      </c>
      <c r="P26" s="20">
        <v>0</v>
      </c>
      <c r="Q26" s="20">
        <v>0</v>
      </c>
      <c r="R26" s="20">
        <v>1</v>
      </c>
      <c r="S26" s="20">
        <v>0</v>
      </c>
      <c r="T26" s="20">
        <v>1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595</v>
      </c>
      <c r="AC26" s="20">
        <v>0</v>
      </c>
      <c r="AD26" s="20">
        <v>368</v>
      </c>
      <c r="AE26" s="20">
        <v>227</v>
      </c>
      <c r="AF26" s="20">
        <v>0</v>
      </c>
    </row>
    <row r="27" spans="2:32" ht="20.100000000000001" customHeight="1" thickBot="1" x14ac:dyDescent="0.25">
      <c r="B27" s="4" t="s">
        <v>34</v>
      </c>
      <c r="C27" s="20">
        <v>1305</v>
      </c>
      <c r="D27" s="20">
        <v>22</v>
      </c>
      <c r="E27" s="20">
        <v>676</v>
      </c>
      <c r="F27" s="20">
        <v>607</v>
      </c>
      <c r="G27" s="20">
        <v>0</v>
      </c>
      <c r="H27" s="20">
        <v>4</v>
      </c>
      <c r="I27" s="20">
        <v>0</v>
      </c>
      <c r="J27" s="20">
        <v>1</v>
      </c>
      <c r="K27" s="20">
        <v>3</v>
      </c>
      <c r="L27" s="20">
        <v>0</v>
      </c>
      <c r="M27" s="20">
        <v>46</v>
      </c>
      <c r="N27" s="20">
        <v>0</v>
      </c>
      <c r="O27" s="20">
        <v>38</v>
      </c>
      <c r="P27" s="20">
        <v>8</v>
      </c>
      <c r="Q27" s="20">
        <v>0</v>
      </c>
      <c r="R27" s="20">
        <v>4</v>
      </c>
      <c r="S27" s="20">
        <v>0</v>
      </c>
      <c r="T27" s="20">
        <v>4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1359</v>
      </c>
      <c r="AC27" s="20">
        <v>22</v>
      </c>
      <c r="AD27" s="20">
        <v>719</v>
      </c>
      <c r="AE27" s="20">
        <v>618</v>
      </c>
      <c r="AF27" s="20">
        <v>0</v>
      </c>
    </row>
    <row r="28" spans="2:32" ht="20.100000000000001" customHeight="1" thickBot="1" x14ac:dyDescent="0.25">
      <c r="B28" s="4" t="s">
        <v>35</v>
      </c>
      <c r="C28" s="20">
        <v>348</v>
      </c>
      <c r="D28" s="20">
        <v>0</v>
      </c>
      <c r="E28" s="20">
        <v>288</v>
      </c>
      <c r="F28" s="20">
        <v>60</v>
      </c>
      <c r="G28" s="20">
        <v>0</v>
      </c>
      <c r="H28" s="20">
        <v>4</v>
      </c>
      <c r="I28" s="20">
        <v>0</v>
      </c>
      <c r="J28" s="20">
        <v>4</v>
      </c>
      <c r="K28" s="20">
        <v>0</v>
      </c>
      <c r="L28" s="20">
        <v>0</v>
      </c>
      <c r="M28" s="20">
        <v>17</v>
      </c>
      <c r="N28" s="20">
        <v>0</v>
      </c>
      <c r="O28" s="20">
        <v>17</v>
      </c>
      <c r="P28" s="20">
        <v>0</v>
      </c>
      <c r="Q28" s="20">
        <v>0</v>
      </c>
      <c r="R28" s="20">
        <v>1</v>
      </c>
      <c r="S28" s="20">
        <v>0</v>
      </c>
      <c r="T28" s="20">
        <v>1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370</v>
      </c>
      <c r="AC28" s="20">
        <v>0</v>
      </c>
      <c r="AD28" s="20">
        <v>310</v>
      </c>
      <c r="AE28" s="20">
        <v>60</v>
      </c>
      <c r="AF28" s="20">
        <v>0</v>
      </c>
    </row>
    <row r="29" spans="2:32" ht="20.100000000000001" customHeight="1" thickBot="1" x14ac:dyDescent="0.25">
      <c r="B29" s="4" t="s">
        <v>36</v>
      </c>
      <c r="C29" s="20">
        <v>95</v>
      </c>
      <c r="D29" s="20">
        <v>0</v>
      </c>
      <c r="E29" s="20">
        <v>69</v>
      </c>
      <c r="F29" s="20">
        <v>26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95</v>
      </c>
      <c r="AC29" s="20">
        <v>0</v>
      </c>
      <c r="AD29" s="20">
        <v>69</v>
      </c>
      <c r="AE29" s="20">
        <v>26</v>
      </c>
      <c r="AF29" s="20">
        <v>0</v>
      </c>
    </row>
    <row r="30" spans="2:32" ht="20.100000000000001" customHeight="1" thickBot="1" x14ac:dyDescent="0.25">
      <c r="B30" s="5" t="s">
        <v>37</v>
      </c>
      <c r="C30" s="20">
        <v>133</v>
      </c>
      <c r="D30" s="20">
        <v>0</v>
      </c>
      <c r="E30" s="20">
        <v>79</v>
      </c>
      <c r="F30" s="20">
        <v>54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5</v>
      </c>
      <c r="N30" s="20">
        <v>0</v>
      </c>
      <c r="O30" s="20">
        <v>5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138</v>
      </c>
      <c r="AC30" s="20">
        <v>0</v>
      </c>
      <c r="AD30" s="20">
        <v>84</v>
      </c>
      <c r="AE30" s="20">
        <v>54</v>
      </c>
      <c r="AF30" s="20">
        <v>0</v>
      </c>
    </row>
    <row r="31" spans="2:32" ht="20.100000000000001" customHeight="1" thickBot="1" x14ac:dyDescent="0.25">
      <c r="B31" s="6" t="s">
        <v>38</v>
      </c>
      <c r="C31" s="21">
        <v>57</v>
      </c>
      <c r="D31" s="21">
        <v>0</v>
      </c>
      <c r="E31" s="21">
        <v>49</v>
      </c>
      <c r="F31" s="21">
        <v>8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21">
        <v>0</v>
      </c>
      <c r="Z31" s="21">
        <v>0</v>
      </c>
      <c r="AA31" s="21">
        <v>0</v>
      </c>
      <c r="AB31" s="21">
        <v>57</v>
      </c>
      <c r="AC31" s="21">
        <v>0</v>
      </c>
      <c r="AD31" s="21">
        <v>49</v>
      </c>
      <c r="AE31" s="21">
        <v>8</v>
      </c>
      <c r="AF31" s="21">
        <v>0</v>
      </c>
    </row>
    <row r="32" spans="2:32" ht="20.100000000000001" customHeight="1" thickBot="1" x14ac:dyDescent="0.25">
      <c r="B32" s="7" t="s">
        <v>39</v>
      </c>
      <c r="C32" s="9">
        <f>SUM(C15:C31)</f>
        <v>9538</v>
      </c>
      <c r="D32" s="9">
        <f t="shared" ref="D32:AF32" si="0">SUM(D15:D31)</f>
        <v>71</v>
      </c>
      <c r="E32" s="9">
        <f t="shared" si="0"/>
        <v>6567</v>
      </c>
      <c r="F32" s="9">
        <f t="shared" si="0"/>
        <v>2901</v>
      </c>
      <c r="G32" s="9">
        <f t="shared" si="0"/>
        <v>0</v>
      </c>
      <c r="H32" s="9">
        <f t="shared" si="0"/>
        <v>28</v>
      </c>
      <c r="I32" s="9">
        <f t="shared" si="0"/>
        <v>0</v>
      </c>
      <c r="J32" s="9">
        <f t="shared" si="0"/>
        <v>23</v>
      </c>
      <c r="K32" s="9">
        <f t="shared" si="0"/>
        <v>5</v>
      </c>
      <c r="L32" s="9">
        <f t="shared" si="0"/>
        <v>0</v>
      </c>
      <c r="M32" s="9">
        <f t="shared" si="0"/>
        <v>615</v>
      </c>
      <c r="N32" s="9">
        <f t="shared" si="0"/>
        <v>0</v>
      </c>
      <c r="O32" s="9">
        <f t="shared" si="0"/>
        <v>602</v>
      </c>
      <c r="P32" s="9">
        <f t="shared" si="0"/>
        <v>13</v>
      </c>
      <c r="Q32" s="9">
        <f t="shared" si="0"/>
        <v>0</v>
      </c>
      <c r="R32" s="9">
        <f t="shared" si="0"/>
        <v>172</v>
      </c>
      <c r="S32" s="9">
        <f t="shared" si="0"/>
        <v>0</v>
      </c>
      <c r="T32" s="9">
        <f t="shared" si="0"/>
        <v>172</v>
      </c>
      <c r="U32" s="9">
        <f t="shared" si="0"/>
        <v>0</v>
      </c>
      <c r="V32" s="9">
        <f t="shared" si="0"/>
        <v>0</v>
      </c>
      <c r="W32" s="9">
        <f t="shared" si="0"/>
        <v>20</v>
      </c>
      <c r="X32" s="9">
        <f t="shared" si="0"/>
        <v>0</v>
      </c>
      <c r="Y32" s="9">
        <f t="shared" si="0"/>
        <v>9</v>
      </c>
      <c r="Z32" s="9">
        <f t="shared" si="0"/>
        <v>11</v>
      </c>
      <c r="AA32" s="9">
        <f t="shared" si="0"/>
        <v>0</v>
      </c>
      <c r="AB32" s="9">
        <f t="shared" si="0"/>
        <v>10373</v>
      </c>
      <c r="AC32" s="9">
        <f t="shared" si="0"/>
        <v>71</v>
      </c>
      <c r="AD32" s="9">
        <f t="shared" si="0"/>
        <v>7373</v>
      </c>
      <c r="AE32" s="9">
        <f t="shared" si="0"/>
        <v>2930</v>
      </c>
      <c r="AF32" s="9">
        <f t="shared" si="0"/>
        <v>0</v>
      </c>
    </row>
    <row r="33" spans="3:32" x14ac:dyDescent="0.2"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</row>
  </sheetData>
  <mergeCells count="24"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  <mergeCell ref="AA13:AA14"/>
    <mergeCell ref="AB13:AB14"/>
    <mergeCell ref="AC13:AE13"/>
    <mergeCell ref="R13:R14"/>
    <mergeCell ref="S13:U13"/>
    <mergeCell ref="V13:V14"/>
    <mergeCell ref="W13:W14"/>
    <mergeCell ref="X13:Z1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V32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12.25" bestFit="1" customWidth="1"/>
    <col min="6" max="6" width="11.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38.25" customHeight="1" x14ac:dyDescent="0.2"/>
    <row r="12" spans="2:22" ht="25.5" customHeight="1" x14ac:dyDescent="0.2">
      <c r="B12" s="25"/>
      <c r="C12" s="86" t="s">
        <v>77</v>
      </c>
      <c r="D12" s="86"/>
      <c r="E12" s="86"/>
      <c r="F12" s="86"/>
      <c r="G12" s="86"/>
      <c r="H12" s="86" t="s">
        <v>141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2:22" ht="25.5" customHeight="1" x14ac:dyDescent="0.2">
      <c r="B13" s="25"/>
      <c r="C13" s="86"/>
      <c r="D13" s="86"/>
      <c r="E13" s="86"/>
      <c r="F13" s="86"/>
      <c r="G13" s="86"/>
      <c r="H13" s="86" t="s">
        <v>143</v>
      </c>
      <c r="I13" s="86"/>
      <c r="J13" s="86"/>
      <c r="K13" s="86"/>
      <c r="L13" s="88"/>
      <c r="M13" s="86" t="s">
        <v>144</v>
      </c>
      <c r="N13" s="86"/>
      <c r="O13" s="86"/>
      <c r="P13" s="86"/>
      <c r="Q13" s="88"/>
      <c r="R13" s="86" t="s">
        <v>145</v>
      </c>
      <c r="S13" s="86"/>
      <c r="T13" s="86"/>
      <c r="U13" s="86"/>
      <c r="V13" s="88"/>
    </row>
    <row r="14" spans="2:22" ht="45" customHeight="1" x14ac:dyDescent="0.2">
      <c r="B14" s="25"/>
      <c r="C14" s="58" t="s">
        <v>136</v>
      </c>
      <c r="D14" s="58" t="s">
        <v>137</v>
      </c>
      <c r="E14" s="58" t="s">
        <v>146</v>
      </c>
      <c r="F14" s="58" t="s">
        <v>147</v>
      </c>
      <c r="G14" s="58" t="s">
        <v>140</v>
      </c>
      <c r="H14" s="58" t="s">
        <v>136</v>
      </c>
      <c r="I14" s="58" t="s">
        <v>137</v>
      </c>
      <c r="J14" s="58" t="s">
        <v>146</v>
      </c>
      <c r="K14" s="58" t="s">
        <v>147</v>
      </c>
      <c r="L14" s="58" t="s">
        <v>140</v>
      </c>
      <c r="M14" s="58" t="s">
        <v>136</v>
      </c>
      <c r="N14" s="58" t="s">
        <v>137</v>
      </c>
      <c r="O14" s="58" t="s">
        <v>146</v>
      </c>
      <c r="P14" s="58" t="s">
        <v>147</v>
      </c>
      <c r="Q14" s="58" t="s">
        <v>140</v>
      </c>
      <c r="R14" s="58" t="s">
        <v>136</v>
      </c>
      <c r="S14" s="58" t="s">
        <v>137</v>
      </c>
      <c r="T14" s="58" t="s">
        <v>146</v>
      </c>
      <c r="U14" s="58" t="s">
        <v>147</v>
      </c>
      <c r="V14" s="58" t="s">
        <v>140</v>
      </c>
    </row>
    <row r="15" spans="2:22" ht="20.100000000000001" customHeight="1" thickBot="1" x14ac:dyDescent="0.25">
      <c r="B15" s="3" t="s">
        <v>22</v>
      </c>
      <c r="C15" s="31">
        <f>IF('Órdenes según Instancia'!C15=0,"-",IF('Órdenes según Instancia'!AB15=0,"-",('Órdenes según Instancia'!C15/'Órdenes según Instancia'!AB15)))</f>
        <v>0.88546637744034706</v>
      </c>
      <c r="D15" s="31" t="str">
        <f>IF('Órdenes según Instancia'!H15=0,"-",IF('Órdenes según Instancia'!AB15=0,"-",('Órdenes según Instancia'!H15/'Órdenes según Instancia'!AB15)))</f>
        <v>-</v>
      </c>
      <c r="E15" s="31">
        <f>IF('Órdenes según Instancia'!M15=0,"-",IF('Órdenes según Instancia'!AB15=0,"-",('Órdenes según Instancia'!M15/'Órdenes según Instancia'!AB15)))</f>
        <v>9.4577006507592196E-2</v>
      </c>
      <c r="F15" s="31">
        <f>IF('Órdenes según Instancia'!R15=0,"-",IF('Órdenes según Instancia'!AB15=0,"-",('Órdenes según Instancia'!R15/'Órdenes según Instancia'!AB15)))</f>
        <v>1.9956616052060738E-2</v>
      </c>
      <c r="G15" s="31" t="str">
        <f>IF('Órdenes según Instancia'!W15=0,"-",IF('Órdenes según Instancia'!AB15=0,"-",('Órdenes según Instancia'!W15/'Órdenes según Instancia'!AB15)))</f>
        <v>-</v>
      </c>
      <c r="H15" s="31" t="str">
        <f>IF('Órdenes según Instancia'!D15=0,"-",IF('Órdenes según Instancia'!AC15=0,"-",('Órdenes según Instancia'!D15/'Órdenes según Instancia'!AC15)))</f>
        <v>-</v>
      </c>
      <c r="I15" s="31" t="str">
        <f>IF('Órdenes según Instancia'!I15=0,"-",IF('Órdenes según Instancia'!AC15=0,"-",('Órdenes según Instancia'!I15/'Órdenes según Instancia'!AC15)))</f>
        <v>-</v>
      </c>
      <c r="J15" s="31" t="str">
        <f>IF('Órdenes según Instancia'!N15=0,"-",IF('Órdenes según Instancia'!AC15=0,"-",('Órdenes según Instancia'!N15/'Órdenes según Instancia'!AC15)))</f>
        <v>-</v>
      </c>
      <c r="K15" s="31" t="str">
        <f>IF('Órdenes según Instancia'!S15=0,"-",IF('Órdenes según Instancia'!AC15=0,"-",('Órdenes según Instancia'!S15/'Órdenes según Instancia'!AC15)))</f>
        <v>-</v>
      </c>
      <c r="L15" s="31" t="str">
        <f>IF('Órdenes según Instancia'!X15=0,"-",IF('Órdenes según Instancia'!AC15=0,"-",('Órdenes según Instancia'!X15/'Órdenes según Instancia'!AC15)))</f>
        <v>-</v>
      </c>
      <c r="M15" s="31">
        <f>IF('Órdenes según Instancia'!E15=0,"-",IF('Órdenes según Instancia'!AD15=0,"-",('Órdenes según Instancia'!E15/'Órdenes según Instancia'!AD15)))</f>
        <v>0.86148108684070324</v>
      </c>
      <c r="N15" s="31" t="str">
        <f>IF('Órdenes según Instancia'!J15=0,"-",IF('Órdenes según Instancia'!AD15=0,"-",('Órdenes según Instancia'!J15/'Órdenes según Instancia'!AD15)))</f>
        <v>-</v>
      </c>
      <c r="O15" s="31">
        <f>IF('Órdenes según Instancia'!O15=0,"-",IF('Órdenes según Instancia'!AD15=0,"-",('Órdenes según Instancia'!O15/'Órdenes según Instancia'!AD15)))</f>
        <v>0.11401172083111348</v>
      </c>
      <c r="P15" s="31">
        <f>IF('Órdenes según Instancia'!T15=0,"-",IF('Órdenes según Instancia'!AD15=0,"-",('Órdenes según Instancia'!T15/'Órdenes según Instancia'!AD15)))</f>
        <v>2.4507192328183273E-2</v>
      </c>
      <c r="Q15" s="31" t="str">
        <f>IF('Órdenes según Instancia'!Y15=0,"-",IF('Órdenes según Instancia'!AD15=0,"-",('Órdenes según Instancia'!Y15/'Órdenes según Instancia'!AD15)))</f>
        <v>-</v>
      </c>
      <c r="R15" s="31">
        <f>IF('Órdenes según Instancia'!F15=0,"-",IF('Órdenes según Instancia'!AE15=0,"-",('Órdenes según Instancia'!F15/'Órdenes según Instancia'!AE15)))</f>
        <v>0.99065420560747663</v>
      </c>
      <c r="S15" s="31" t="str">
        <f>IF('Órdenes según Instancia'!K15=0,"-",IF('Órdenes según Instancia'!AE15=0,"-",('Órdenes según Instancia'!K15/'Órdenes según Instancia'!AE15)))</f>
        <v>-</v>
      </c>
      <c r="T15" s="31">
        <f>IF('Órdenes según Instancia'!P15=0,"-",IF('Órdenes según Instancia'!AE15=0,"-",('Órdenes según Instancia'!P15/'Órdenes según Instancia'!AE15)))</f>
        <v>9.3457943925233638E-3</v>
      </c>
      <c r="U15" s="31" t="str">
        <f>IF('Órdenes según Instancia'!U15=0,"-",IF('Órdenes según Instancia'!AE15=0,"-",('Órdenes según Instancia'!U15/('Órdenes según Instancia'!AE15))))</f>
        <v>-</v>
      </c>
      <c r="V15" s="31" t="str">
        <f>IF('Órdenes según Instancia'!Z15=0,"-",IF('Órdenes según Instancia'!AE15=0,"-",('Órdenes según Instancia'!Z15/'Órdenes según Instancia'!AE15)))</f>
        <v>-</v>
      </c>
    </row>
    <row r="16" spans="2:22" ht="20.100000000000001" customHeight="1" thickBot="1" x14ac:dyDescent="0.25">
      <c r="B16" s="4" t="s">
        <v>23</v>
      </c>
      <c r="C16" s="29">
        <f>IF('Órdenes según Instancia'!C16=0,"-",IF('Órdenes según Instancia'!AB16=0,"-",('Órdenes según Instancia'!C16/'Órdenes según Instancia'!AB16)))</f>
        <v>0.92156862745098034</v>
      </c>
      <c r="D16" s="29" t="str">
        <f>IF('Órdenes según Instancia'!H16=0,"-",IF('Órdenes según Instancia'!AB16=0,"-",('Órdenes según Instancia'!H16/'Órdenes según Instancia'!AB16)))</f>
        <v>-</v>
      </c>
      <c r="E16" s="29">
        <f>IF('Órdenes según Instancia'!M16=0,"-",IF('Órdenes según Instancia'!AB16=0,"-",('Órdenes según Instancia'!M16/'Órdenes según Instancia'!AB16)))</f>
        <v>6.3725490196078427E-2</v>
      </c>
      <c r="F16" s="29">
        <f>IF('Órdenes según Instancia'!R16=0,"-",IF('Órdenes según Instancia'!AB16=0,"-",('Órdenes según Instancia'!R16/'Órdenes según Instancia'!AB16)))</f>
        <v>1.4705882352941176E-2</v>
      </c>
      <c r="G16" s="29" t="str">
        <f>IF('Órdenes según Instancia'!W16=0,"-",IF('Órdenes según Instancia'!AB16=0,"-",('Órdenes según Instancia'!W16/'Órdenes según Instancia'!AB16)))</f>
        <v>-</v>
      </c>
      <c r="H16" s="29" t="str">
        <f>IF('Órdenes según Instancia'!D16=0,"-",IF('Órdenes según Instancia'!AC16=0,"-",('Órdenes según Instancia'!D16/'Órdenes según Instancia'!AC16)))</f>
        <v>-</v>
      </c>
      <c r="I16" s="29" t="str">
        <f>IF('Órdenes según Instancia'!I16=0,"-",IF('Órdenes según Instancia'!AC16=0,"-",('Órdenes según Instancia'!I16/'Órdenes según Instancia'!AC16)))</f>
        <v>-</v>
      </c>
      <c r="J16" s="29" t="str">
        <f>IF('Órdenes según Instancia'!N16=0,"-",IF('Órdenes según Instancia'!AC16=0,"-",('Órdenes según Instancia'!N16/'Órdenes según Instancia'!AC16)))</f>
        <v>-</v>
      </c>
      <c r="K16" s="29" t="str">
        <f>IF('Órdenes según Instancia'!S16=0,"-",IF('Órdenes según Instancia'!AC16=0,"-",('Órdenes según Instancia'!S16/'Órdenes según Instancia'!AC16)))</f>
        <v>-</v>
      </c>
      <c r="L16" s="29" t="str">
        <f>IF('Órdenes según Instancia'!X16=0,"-",IF('Órdenes según Instancia'!AC16=0,"-",('Órdenes según Instancia'!X16/'Órdenes según Instancia'!AC16)))</f>
        <v>-</v>
      </c>
      <c r="M16" s="29">
        <f>IF('Órdenes según Instancia'!E16=0,"-",IF('Órdenes según Instancia'!AD16=0,"-",('Órdenes según Instancia'!E16/'Órdenes según Instancia'!AD16)))</f>
        <v>0.90476190476190477</v>
      </c>
      <c r="N16" s="29" t="str">
        <f>IF('Órdenes según Instancia'!J16=0,"-",IF('Órdenes según Instancia'!AD16=0,"-",('Órdenes según Instancia'!J16/'Órdenes según Instancia'!AD16)))</f>
        <v>-</v>
      </c>
      <c r="O16" s="29">
        <f>IF('Órdenes según Instancia'!O16=0,"-",IF('Órdenes según Instancia'!AD16=0,"-",('Órdenes según Instancia'!O16/'Órdenes según Instancia'!AD16)))</f>
        <v>7.7380952380952384E-2</v>
      </c>
      <c r="P16" s="29">
        <f>IF('Órdenes según Instancia'!T16=0,"-",IF('Órdenes según Instancia'!AD16=0,"-",('Órdenes según Instancia'!T16/'Órdenes según Instancia'!AD16)))</f>
        <v>1.7857142857142856E-2</v>
      </c>
      <c r="Q16" s="29" t="str">
        <f>IF('Órdenes según Instancia'!Y16=0,"-",IF('Órdenes según Instancia'!AD16=0,"-",('Órdenes según Instancia'!Y16/'Órdenes según Instancia'!AD16)))</f>
        <v>-</v>
      </c>
      <c r="R16" s="29">
        <f>IF('Órdenes según Instancia'!F16=0,"-",IF('Órdenes según Instancia'!AE16=0,"-",('Órdenes según Instancia'!F16/'Órdenes según Instancia'!AE16)))</f>
        <v>1</v>
      </c>
      <c r="S16" s="29" t="str">
        <f>IF('Órdenes según Instancia'!K16=0,"-",IF('Órdenes según Instancia'!AE16=0,"-",('Órdenes según Instancia'!K16/'Órdenes según Instancia'!AE16)))</f>
        <v>-</v>
      </c>
      <c r="T16" s="29" t="str">
        <f>IF('Órdenes según Instancia'!P16=0,"-",IF('Órdenes según Instancia'!AE16=0,"-",('Órdenes según Instancia'!P16/'Órdenes según Instancia'!AE16)))</f>
        <v>-</v>
      </c>
      <c r="U16" s="29" t="str">
        <f>IF('Órdenes según Instancia'!U16=0,"-",IF('Órdenes según Instancia'!AE16=0,"-",('Órdenes según Instancia'!U16/('Órdenes según Instancia'!AE16))))</f>
        <v>-</v>
      </c>
      <c r="V16" s="29" t="str">
        <f>IF('Órdenes según Instancia'!Z16=0,"-",IF('Órdenes según Instancia'!AE16=0,"-",('Órdenes según Instancia'!Z16/'Órdenes según Instancia'!AE16)))</f>
        <v>-</v>
      </c>
    </row>
    <row r="17" spans="2:22" ht="20.100000000000001" customHeight="1" thickBot="1" x14ac:dyDescent="0.25">
      <c r="B17" s="4" t="s">
        <v>24</v>
      </c>
      <c r="C17" s="29">
        <f>IF('Órdenes según Instancia'!C17=0,"-",IF('Órdenes según Instancia'!AB17=0,"-",('Órdenes según Instancia'!C17/'Órdenes según Instancia'!AB17)))</f>
        <v>0.96618357487922701</v>
      </c>
      <c r="D17" s="29" t="str">
        <f>IF('Órdenes según Instancia'!H17=0,"-",IF('Órdenes según Instancia'!AB17=0,"-",('Órdenes según Instancia'!H17/'Órdenes según Instancia'!AB17)))</f>
        <v>-</v>
      </c>
      <c r="E17" s="29">
        <f>IF('Órdenes según Instancia'!M17=0,"-",IF('Órdenes según Instancia'!AB17=0,"-",('Órdenes según Instancia'!M17/'Órdenes según Instancia'!AB17)))</f>
        <v>2.8985507246376812E-2</v>
      </c>
      <c r="F17" s="29">
        <f>IF('Órdenes según Instancia'!R17=0,"-",IF('Órdenes según Instancia'!AB17=0,"-",('Órdenes según Instancia'!R17/'Órdenes según Instancia'!AB17)))</f>
        <v>4.830917874396135E-3</v>
      </c>
      <c r="G17" s="29" t="str">
        <f>IF('Órdenes según Instancia'!W17=0,"-",IF('Órdenes según Instancia'!AB17=0,"-",('Órdenes según Instancia'!W17/'Órdenes según Instancia'!AB17)))</f>
        <v>-</v>
      </c>
      <c r="H17" s="29" t="str">
        <f>IF('Órdenes según Instancia'!D17=0,"-",IF('Órdenes según Instancia'!AC17=0,"-",('Órdenes según Instancia'!D17/'Órdenes según Instancia'!AC17)))</f>
        <v>-</v>
      </c>
      <c r="I17" s="29" t="str">
        <f>IF('Órdenes según Instancia'!I17=0,"-",IF('Órdenes según Instancia'!AC17=0,"-",('Órdenes según Instancia'!I17/'Órdenes según Instancia'!AC17)))</f>
        <v>-</v>
      </c>
      <c r="J17" s="29" t="str">
        <f>IF('Órdenes según Instancia'!N17=0,"-",IF('Órdenes según Instancia'!AC17=0,"-",('Órdenes según Instancia'!N17/'Órdenes según Instancia'!AC17)))</f>
        <v>-</v>
      </c>
      <c r="K17" s="29" t="str">
        <f>IF('Órdenes según Instancia'!S17=0,"-",IF('Órdenes según Instancia'!AC17=0,"-",('Órdenes según Instancia'!S17/'Órdenes según Instancia'!AC17)))</f>
        <v>-</v>
      </c>
      <c r="L17" s="29" t="str">
        <f>IF('Órdenes según Instancia'!X17=0,"-",IF('Órdenes según Instancia'!AC17=0,"-",('Órdenes según Instancia'!X17/'Órdenes según Instancia'!AC17)))</f>
        <v>-</v>
      </c>
      <c r="M17" s="29">
        <f>IF('Órdenes según Instancia'!E17=0,"-",IF('Órdenes según Instancia'!AD17=0,"-",('Órdenes según Instancia'!E17/'Órdenes según Instancia'!AD17)))</f>
        <v>0.95270270270270274</v>
      </c>
      <c r="N17" s="29" t="str">
        <f>IF('Órdenes según Instancia'!J17=0,"-",IF('Órdenes según Instancia'!AD17=0,"-",('Órdenes según Instancia'!J17/'Órdenes según Instancia'!AD17)))</f>
        <v>-</v>
      </c>
      <c r="O17" s="29">
        <f>IF('Órdenes según Instancia'!O17=0,"-",IF('Órdenes según Instancia'!AD17=0,"-",('Órdenes según Instancia'!O17/'Órdenes según Instancia'!AD17)))</f>
        <v>4.0540540540540543E-2</v>
      </c>
      <c r="P17" s="29">
        <f>IF('Órdenes según Instancia'!T17=0,"-",IF('Órdenes según Instancia'!AD17=0,"-",('Órdenes según Instancia'!T17/'Órdenes según Instancia'!AD17)))</f>
        <v>6.7567567567567571E-3</v>
      </c>
      <c r="Q17" s="29" t="str">
        <f>IF('Órdenes según Instancia'!Y17=0,"-",IF('Órdenes según Instancia'!AD17=0,"-",('Órdenes según Instancia'!Y17/'Órdenes según Instancia'!AD17)))</f>
        <v>-</v>
      </c>
      <c r="R17" s="29">
        <f>IF('Órdenes según Instancia'!F17=0,"-",IF('Órdenes según Instancia'!AE17=0,"-",('Órdenes según Instancia'!F17/'Órdenes según Instancia'!AE17)))</f>
        <v>1</v>
      </c>
      <c r="S17" s="29" t="str">
        <f>IF('Órdenes según Instancia'!K17=0,"-",IF('Órdenes según Instancia'!AE17=0,"-",('Órdenes según Instancia'!K17/'Órdenes según Instancia'!AE17)))</f>
        <v>-</v>
      </c>
      <c r="T17" s="29" t="str">
        <f>IF('Órdenes según Instancia'!P17=0,"-",IF('Órdenes según Instancia'!AE17=0,"-",('Órdenes según Instancia'!P17/'Órdenes según Instancia'!AE17)))</f>
        <v>-</v>
      </c>
      <c r="U17" s="29" t="str">
        <f>IF('Órdenes según Instancia'!U17=0,"-",IF('Órdenes según Instancia'!AE17=0,"-",('Órdenes según Instancia'!U17/('Órdenes según Instancia'!AE17))))</f>
        <v>-</v>
      </c>
      <c r="V17" s="29" t="str">
        <f>IF('Órdenes según Instancia'!Z17=0,"-",IF('Órdenes según Instancia'!AE17=0,"-",('Órdenes según Instancia'!Z17/'Órdenes según Instancia'!AE17)))</f>
        <v>-</v>
      </c>
    </row>
    <row r="18" spans="2:22" ht="20.100000000000001" customHeight="1" thickBot="1" x14ac:dyDescent="0.25">
      <c r="B18" s="4" t="s">
        <v>25</v>
      </c>
      <c r="C18" s="29">
        <f>IF('Órdenes según Instancia'!C18=0,"-",IF('Órdenes según Instancia'!AB18=0,"-",('Órdenes según Instancia'!C18/'Órdenes según Instancia'!AB18)))</f>
        <v>0.9555555555555556</v>
      </c>
      <c r="D18" s="29" t="str">
        <f>IF('Órdenes según Instancia'!H18=0,"-",IF('Órdenes según Instancia'!AB18=0,"-",('Órdenes según Instancia'!H18/'Órdenes según Instancia'!AB18)))</f>
        <v>-</v>
      </c>
      <c r="E18" s="29">
        <f>IF('Órdenes según Instancia'!M18=0,"-",IF('Órdenes según Instancia'!AB18=0,"-",('Órdenes según Instancia'!M18/'Órdenes según Instancia'!AB18)))</f>
        <v>3.1746031746031744E-2</v>
      </c>
      <c r="F18" s="29">
        <f>IF('Órdenes según Instancia'!R18=0,"-",IF('Órdenes según Instancia'!AB18=0,"-",('Órdenes según Instancia'!R18/'Órdenes según Instancia'!AB18)))</f>
        <v>1.2698412698412698E-2</v>
      </c>
      <c r="G18" s="29" t="str">
        <f>IF('Órdenes según Instancia'!W18=0,"-",IF('Órdenes según Instancia'!AB18=0,"-",('Órdenes según Instancia'!W18/'Órdenes según Instancia'!AB18)))</f>
        <v>-</v>
      </c>
      <c r="H18" s="29" t="str">
        <f>IF('Órdenes según Instancia'!D18=0,"-",IF('Órdenes según Instancia'!AC18=0,"-",('Órdenes según Instancia'!D18/'Órdenes según Instancia'!AC18)))</f>
        <v>-</v>
      </c>
      <c r="I18" s="29" t="str">
        <f>IF('Órdenes según Instancia'!I18=0,"-",IF('Órdenes según Instancia'!AC18=0,"-",('Órdenes según Instancia'!I18/'Órdenes según Instancia'!AC18)))</f>
        <v>-</v>
      </c>
      <c r="J18" s="29" t="str">
        <f>IF('Órdenes según Instancia'!N18=0,"-",IF('Órdenes según Instancia'!AC18=0,"-",('Órdenes según Instancia'!N18/'Órdenes según Instancia'!AC18)))</f>
        <v>-</v>
      </c>
      <c r="K18" s="29" t="str">
        <f>IF('Órdenes según Instancia'!S18=0,"-",IF('Órdenes según Instancia'!AC18=0,"-",('Órdenes según Instancia'!S18/'Órdenes según Instancia'!AC18)))</f>
        <v>-</v>
      </c>
      <c r="L18" s="29" t="str">
        <f>IF('Órdenes según Instancia'!X18=0,"-",IF('Órdenes según Instancia'!AC18=0,"-",('Órdenes según Instancia'!X18/'Órdenes según Instancia'!AC18)))</f>
        <v>-</v>
      </c>
      <c r="M18" s="29">
        <f>IF('Órdenes según Instancia'!E18=0,"-",IF('Órdenes según Instancia'!AD18=0,"-",('Órdenes según Instancia'!E18/'Órdenes según Instancia'!AD18)))</f>
        <v>0.94166666666666665</v>
      </c>
      <c r="N18" s="29" t="str">
        <f>IF('Órdenes según Instancia'!J18=0,"-",IF('Órdenes según Instancia'!AD18=0,"-",('Órdenes según Instancia'!J18/'Órdenes según Instancia'!AD18)))</f>
        <v>-</v>
      </c>
      <c r="O18" s="29">
        <f>IF('Órdenes según Instancia'!O18=0,"-",IF('Órdenes según Instancia'!AD18=0,"-",('Órdenes según Instancia'!O18/'Órdenes según Instancia'!AD18)))</f>
        <v>4.1666666666666664E-2</v>
      </c>
      <c r="P18" s="29">
        <f>IF('Órdenes según Instancia'!T18=0,"-",IF('Órdenes según Instancia'!AD18=0,"-",('Órdenes según Instancia'!T18/'Órdenes según Instancia'!AD18)))</f>
        <v>1.6666666666666666E-2</v>
      </c>
      <c r="Q18" s="29" t="str">
        <f>IF('Órdenes según Instancia'!Y18=0,"-",IF('Órdenes según Instancia'!AD18=0,"-",('Órdenes según Instancia'!Y18/'Órdenes según Instancia'!AD18)))</f>
        <v>-</v>
      </c>
      <c r="R18" s="29">
        <f>IF('Órdenes según Instancia'!F18=0,"-",IF('Órdenes según Instancia'!AE18=0,"-",('Órdenes según Instancia'!F18/'Órdenes según Instancia'!AE18)))</f>
        <v>1</v>
      </c>
      <c r="S18" s="29" t="str">
        <f>IF('Órdenes según Instancia'!K18=0,"-",IF('Órdenes según Instancia'!AE18=0,"-",('Órdenes según Instancia'!K18/'Órdenes según Instancia'!AE18)))</f>
        <v>-</v>
      </c>
      <c r="T18" s="29" t="str">
        <f>IF('Órdenes según Instancia'!P18=0,"-",IF('Órdenes según Instancia'!AE18=0,"-",('Órdenes según Instancia'!P18/'Órdenes según Instancia'!AE18)))</f>
        <v>-</v>
      </c>
      <c r="U18" s="29" t="str">
        <f>IF('Órdenes según Instancia'!U18=0,"-",IF('Órdenes según Instancia'!AE18=0,"-",('Órdenes según Instancia'!U18/('Órdenes según Instancia'!AE18))))</f>
        <v>-</v>
      </c>
      <c r="V18" s="29" t="str">
        <f>IF('Órdenes según Instancia'!Z18=0,"-",IF('Órdenes según Instancia'!AE18=0,"-",('Órdenes según Instancia'!Z18/'Órdenes según Instancia'!AE18)))</f>
        <v>-</v>
      </c>
    </row>
    <row r="19" spans="2:22" ht="20.100000000000001" customHeight="1" thickBot="1" x14ac:dyDescent="0.25">
      <c r="B19" s="4" t="s">
        <v>26</v>
      </c>
      <c r="C19" s="29">
        <f>IF('Órdenes según Instancia'!C19=0,"-",IF('Órdenes según Instancia'!AB19=0,"-",('Órdenes según Instancia'!C19/'Órdenes según Instancia'!AB19)))</f>
        <v>0.83774834437086088</v>
      </c>
      <c r="D19" s="29">
        <f>IF('Órdenes según Instancia'!H19=0,"-",IF('Órdenes según Instancia'!AB19=0,"-",('Órdenes según Instancia'!H19/'Órdenes según Instancia'!AB19)))</f>
        <v>1.6556291390728477E-3</v>
      </c>
      <c r="E19" s="29">
        <f>IF('Órdenes según Instancia'!M19=0,"-",IF('Órdenes según Instancia'!AB19=0,"-",('Órdenes según Instancia'!M19/'Órdenes según Instancia'!AB19)))</f>
        <v>0.10264900662251655</v>
      </c>
      <c r="F19" s="29">
        <f>IF('Órdenes según Instancia'!R19=0,"-",IF('Órdenes según Instancia'!AB19=0,"-",('Órdenes según Instancia'!R19/'Órdenes según Instancia'!AB19)))</f>
        <v>5.7947019867549666E-2</v>
      </c>
      <c r="G19" s="29" t="str">
        <f>IF('Órdenes según Instancia'!W19=0,"-",IF('Órdenes según Instancia'!AB19=0,"-",('Órdenes según Instancia'!W19/'Órdenes según Instancia'!AB19)))</f>
        <v>-</v>
      </c>
      <c r="H19" s="29">
        <f>IF('Órdenes según Instancia'!D19=0,"-",IF('Órdenes según Instancia'!AC19=0,"-",('Órdenes según Instancia'!D19/'Órdenes según Instancia'!AC19)))</f>
        <v>1</v>
      </c>
      <c r="I19" s="29" t="str">
        <f>IF('Órdenes según Instancia'!I19=0,"-",IF('Órdenes según Instancia'!AC19=0,"-",('Órdenes según Instancia'!I19/'Órdenes según Instancia'!AC19)))</f>
        <v>-</v>
      </c>
      <c r="J19" s="29" t="str">
        <f>IF('Órdenes según Instancia'!N19=0,"-",IF('Órdenes según Instancia'!AC19=0,"-",('Órdenes según Instancia'!N19/'Órdenes según Instancia'!AC19)))</f>
        <v>-</v>
      </c>
      <c r="K19" s="29" t="str">
        <f>IF('Órdenes según Instancia'!S19=0,"-",IF('Órdenes según Instancia'!AC19=0,"-",('Órdenes según Instancia'!S19/'Órdenes según Instancia'!AC19)))</f>
        <v>-</v>
      </c>
      <c r="L19" s="29" t="str">
        <f>IF('Órdenes según Instancia'!X19=0,"-",IF('Órdenes según Instancia'!AC19=0,"-",('Órdenes según Instancia'!X19/'Órdenes según Instancia'!AC19)))</f>
        <v>-</v>
      </c>
      <c r="M19" s="29">
        <f>IF('Órdenes según Instancia'!E19=0,"-",IF('Órdenes según Instancia'!AD19=0,"-",('Órdenes según Instancia'!E19/'Órdenes según Instancia'!AD19)))</f>
        <v>0.77088305489260145</v>
      </c>
      <c r="N19" s="29" t="str">
        <f>IF('Órdenes según Instancia'!J19=0,"-",IF('Órdenes según Instancia'!AD19=0,"-",('Órdenes según Instancia'!J19/'Órdenes según Instancia'!AD19)))</f>
        <v>-</v>
      </c>
      <c r="O19" s="29">
        <f>IF('Órdenes según Instancia'!O19=0,"-",IF('Órdenes según Instancia'!AD19=0,"-",('Órdenes según Instancia'!O19/'Órdenes según Instancia'!AD19)))</f>
        <v>0.14558472553699284</v>
      </c>
      <c r="P19" s="29">
        <f>IF('Órdenes según Instancia'!T19=0,"-",IF('Órdenes según Instancia'!AD19=0,"-",('Órdenes según Instancia'!T19/'Órdenes según Instancia'!AD19)))</f>
        <v>8.3532219570405727E-2</v>
      </c>
      <c r="Q19" s="29" t="str">
        <f>IF('Órdenes según Instancia'!Y19=0,"-",IF('Órdenes según Instancia'!AD19=0,"-",('Órdenes según Instancia'!Y19/'Órdenes según Instancia'!AD19)))</f>
        <v>-</v>
      </c>
      <c r="R19" s="29">
        <f>IF('Órdenes según Instancia'!F19=0,"-",IF('Órdenes según Instancia'!AE19=0,"-",('Órdenes según Instancia'!F19/'Órdenes según Instancia'!AE19)))</f>
        <v>0.98816568047337283</v>
      </c>
      <c r="S19" s="29">
        <f>IF('Órdenes según Instancia'!K19=0,"-",IF('Órdenes según Instancia'!AE19=0,"-",('Órdenes según Instancia'!K19/'Órdenes según Instancia'!AE19)))</f>
        <v>5.9171597633136093E-3</v>
      </c>
      <c r="T19" s="29">
        <f>IF('Órdenes según Instancia'!P19=0,"-",IF('Órdenes según Instancia'!AE19=0,"-",('Órdenes según Instancia'!P19/'Órdenes según Instancia'!AE19)))</f>
        <v>5.9171597633136093E-3</v>
      </c>
      <c r="U19" s="29" t="str">
        <f>IF('Órdenes según Instancia'!U19=0,"-",IF('Órdenes según Instancia'!AE19=0,"-",('Órdenes según Instancia'!U19/('Órdenes según Instancia'!AE19))))</f>
        <v>-</v>
      </c>
      <c r="V19" s="29" t="str">
        <f>IF('Órdenes según Instancia'!Z19=0,"-",IF('Órdenes según Instancia'!AE19=0,"-",('Órdenes según Instancia'!Z19/'Órdenes según Instancia'!AE19)))</f>
        <v>-</v>
      </c>
    </row>
    <row r="20" spans="2:22" ht="20.100000000000001" customHeight="1" thickBot="1" x14ac:dyDescent="0.25">
      <c r="B20" s="4" t="s">
        <v>27</v>
      </c>
      <c r="C20" s="29">
        <f>IF('Órdenes según Instancia'!C20=0,"-",IF('Órdenes según Instancia'!AB20=0,"-",('Órdenes según Instancia'!C20/'Órdenes según Instancia'!AB20)))</f>
        <v>1</v>
      </c>
      <c r="D20" s="29" t="str">
        <f>IF('Órdenes según Instancia'!H20=0,"-",IF('Órdenes según Instancia'!AB20=0,"-",('Órdenes según Instancia'!H20/'Órdenes según Instancia'!AB20)))</f>
        <v>-</v>
      </c>
      <c r="E20" s="29" t="str">
        <f>IF('Órdenes según Instancia'!M20=0,"-",IF('Órdenes según Instancia'!AB20=0,"-",('Órdenes según Instancia'!M20/'Órdenes según Instancia'!AB20)))</f>
        <v>-</v>
      </c>
      <c r="F20" s="29" t="str">
        <f>IF('Órdenes según Instancia'!R20=0,"-",IF('Órdenes según Instancia'!AB20=0,"-",('Órdenes según Instancia'!R20/'Órdenes según Instancia'!AB20)))</f>
        <v>-</v>
      </c>
      <c r="G20" s="29" t="str">
        <f>IF('Órdenes según Instancia'!W20=0,"-",IF('Órdenes según Instancia'!AB20=0,"-",('Órdenes según Instancia'!W20/'Órdenes según Instancia'!AB20)))</f>
        <v>-</v>
      </c>
      <c r="H20" s="29">
        <f>IF('Órdenes según Instancia'!D20=0,"-",IF('Órdenes según Instancia'!AC20=0,"-",('Órdenes según Instancia'!D20/'Órdenes según Instancia'!AC20)))</f>
        <v>1</v>
      </c>
      <c r="I20" s="29" t="str">
        <f>IF('Órdenes según Instancia'!I20=0,"-",IF('Órdenes según Instancia'!AC20=0,"-",('Órdenes según Instancia'!I20/'Órdenes según Instancia'!AC20)))</f>
        <v>-</v>
      </c>
      <c r="J20" s="29" t="str">
        <f>IF('Órdenes según Instancia'!N20=0,"-",IF('Órdenes según Instancia'!AC20=0,"-",('Órdenes según Instancia'!N20/'Órdenes según Instancia'!AC20)))</f>
        <v>-</v>
      </c>
      <c r="K20" s="29" t="str">
        <f>IF('Órdenes según Instancia'!S20=0,"-",IF('Órdenes según Instancia'!AC20=0,"-",('Órdenes según Instancia'!S20/'Órdenes según Instancia'!AC20)))</f>
        <v>-</v>
      </c>
      <c r="L20" s="29" t="str">
        <f>IF('Órdenes según Instancia'!X20=0,"-",IF('Órdenes según Instancia'!AC20=0,"-",('Órdenes según Instancia'!X20/'Órdenes según Instancia'!AC20)))</f>
        <v>-</v>
      </c>
      <c r="M20" s="29">
        <f>IF('Órdenes según Instancia'!E20=0,"-",IF('Órdenes según Instancia'!AD20=0,"-",('Órdenes según Instancia'!E20/'Órdenes según Instancia'!AD20)))</f>
        <v>1</v>
      </c>
      <c r="N20" s="29" t="str">
        <f>IF('Órdenes según Instancia'!J20=0,"-",IF('Órdenes según Instancia'!AD20=0,"-",('Órdenes según Instancia'!J20/'Órdenes según Instancia'!AD20)))</f>
        <v>-</v>
      </c>
      <c r="O20" s="29" t="str">
        <f>IF('Órdenes según Instancia'!O20=0,"-",IF('Órdenes según Instancia'!AD20=0,"-",('Órdenes según Instancia'!O20/'Órdenes según Instancia'!AD20)))</f>
        <v>-</v>
      </c>
      <c r="P20" s="29" t="str">
        <f>IF('Órdenes según Instancia'!T20=0,"-",IF('Órdenes según Instancia'!AD20=0,"-",('Órdenes según Instancia'!T20/'Órdenes según Instancia'!AD20)))</f>
        <v>-</v>
      </c>
      <c r="Q20" s="29" t="str">
        <f>IF('Órdenes según Instancia'!Y20=0,"-",IF('Órdenes según Instancia'!AD20=0,"-",('Órdenes según Instancia'!Y20/'Órdenes según Instancia'!AD20)))</f>
        <v>-</v>
      </c>
      <c r="R20" s="29">
        <f>IF('Órdenes según Instancia'!F20=0,"-",IF('Órdenes según Instancia'!AE20=0,"-",('Órdenes según Instancia'!F20/'Órdenes según Instancia'!AE20)))</f>
        <v>1</v>
      </c>
      <c r="S20" s="29" t="str">
        <f>IF('Órdenes según Instancia'!K20=0,"-",IF('Órdenes según Instancia'!AE20=0,"-",('Órdenes según Instancia'!K20/'Órdenes según Instancia'!AE20)))</f>
        <v>-</v>
      </c>
      <c r="T20" s="29" t="str">
        <f>IF('Órdenes según Instancia'!P20=0,"-",IF('Órdenes según Instancia'!AE20=0,"-",('Órdenes según Instancia'!P20/'Órdenes según Instancia'!AE20)))</f>
        <v>-</v>
      </c>
      <c r="U20" s="29" t="str">
        <f>IF('Órdenes según Instancia'!U20=0,"-",IF('Órdenes según Instancia'!AE20=0,"-",('Órdenes según Instancia'!U20/('Órdenes según Instancia'!AE20))))</f>
        <v>-</v>
      </c>
      <c r="V20" s="29" t="str">
        <f>IF('Órdenes según Instancia'!Z20=0,"-",IF('Órdenes según Instancia'!AE20=0,"-",('Órdenes según Instancia'!Z20/'Órdenes según Instancia'!AE20)))</f>
        <v>-</v>
      </c>
    </row>
    <row r="21" spans="2:22" ht="20.100000000000001" customHeight="1" thickBot="1" x14ac:dyDescent="0.25">
      <c r="B21" s="4" t="s">
        <v>28</v>
      </c>
      <c r="C21" s="29">
        <f>IF('Órdenes según Instancia'!C21=0,"-",IF('Órdenes según Instancia'!AB21=0,"-",('Órdenes según Instancia'!C21/'Órdenes según Instancia'!AB21)))</f>
        <v>0.95377128953771284</v>
      </c>
      <c r="D21" s="29" t="str">
        <f>IF('Órdenes según Instancia'!H21=0,"-",IF('Órdenes según Instancia'!AB21=0,"-",('Órdenes según Instancia'!H21/'Órdenes según Instancia'!AB21)))</f>
        <v>-</v>
      </c>
      <c r="E21" s="29">
        <f>IF('Órdenes según Instancia'!M21=0,"-",IF('Órdenes según Instancia'!AB21=0,"-",('Órdenes según Instancia'!M21/'Órdenes según Instancia'!AB21)))</f>
        <v>4.3795620437956206E-2</v>
      </c>
      <c r="F21" s="29">
        <f>IF('Órdenes según Instancia'!R21=0,"-",IF('Órdenes según Instancia'!AB21=0,"-",('Órdenes según Instancia'!R21/'Órdenes según Instancia'!AB21)))</f>
        <v>2.4330900243309003E-3</v>
      </c>
      <c r="G21" s="29" t="str">
        <f>IF('Órdenes según Instancia'!W21=0,"-",IF('Órdenes según Instancia'!AB21=0,"-",('Órdenes según Instancia'!W21/'Órdenes según Instancia'!AB21)))</f>
        <v>-</v>
      </c>
      <c r="H21" s="29">
        <f>IF('Órdenes según Instancia'!D21=0,"-",IF('Órdenes según Instancia'!AC21=0,"-",('Órdenes según Instancia'!D21/'Órdenes según Instancia'!AC21)))</f>
        <v>1</v>
      </c>
      <c r="I21" s="29" t="str">
        <f>IF('Órdenes según Instancia'!I21=0,"-",IF('Órdenes según Instancia'!AC21=0,"-",('Órdenes según Instancia'!I21/'Órdenes según Instancia'!AC21)))</f>
        <v>-</v>
      </c>
      <c r="J21" s="29" t="str">
        <f>IF('Órdenes según Instancia'!N21=0,"-",IF('Órdenes según Instancia'!AC21=0,"-",('Órdenes según Instancia'!N21/'Órdenes según Instancia'!AC21)))</f>
        <v>-</v>
      </c>
      <c r="K21" s="29" t="str">
        <f>IF('Órdenes según Instancia'!S21=0,"-",IF('Órdenes según Instancia'!AC21=0,"-",('Órdenes según Instancia'!S21/'Órdenes según Instancia'!AC21)))</f>
        <v>-</v>
      </c>
      <c r="L21" s="29" t="str">
        <f>IF('Órdenes según Instancia'!X21=0,"-",IF('Órdenes según Instancia'!AC21=0,"-",('Órdenes según Instancia'!X21/'Órdenes según Instancia'!AC21)))</f>
        <v>-</v>
      </c>
      <c r="M21" s="29">
        <f>IF('Órdenes según Instancia'!E21=0,"-",IF('Órdenes según Instancia'!AD21=0,"-",('Órdenes según Instancia'!E21/'Órdenes según Instancia'!AD21)))</f>
        <v>0.939873417721519</v>
      </c>
      <c r="N21" s="29" t="str">
        <f>IF('Órdenes según Instancia'!J21=0,"-",IF('Órdenes según Instancia'!AD21=0,"-",('Órdenes según Instancia'!J21/'Órdenes según Instancia'!AD21)))</f>
        <v>-</v>
      </c>
      <c r="O21" s="29">
        <f>IF('Órdenes según Instancia'!O21=0,"-",IF('Órdenes según Instancia'!AD21=0,"-",('Órdenes según Instancia'!O21/'Órdenes según Instancia'!AD21)))</f>
        <v>5.6962025316455694E-2</v>
      </c>
      <c r="P21" s="29">
        <f>IF('Órdenes según Instancia'!T21=0,"-",IF('Órdenes según Instancia'!AD21=0,"-",('Órdenes según Instancia'!T21/'Órdenes según Instancia'!AD21)))</f>
        <v>3.1645569620253164E-3</v>
      </c>
      <c r="Q21" s="29" t="str">
        <f>IF('Órdenes según Instancia'!Y21=0,"-",IF('Órdenes según Instancia'!AD21=0,"-",('Órdenes según Instancia'!Y21/'Órdenes según Instancia'!AD21)))</f>
        <v>-</v>
      </c>
      <c r="R21" s="29">
        <f>IF('Órdenes según Instancia'!F21=0,"-",IF('Órdenes según Instancia'!AE21=0,"-",('Órdenes según Instancia'!F21/'Órdenes según Instancia'!AE21)))</f>
        <v>1</v>
      </c>
      <c r="S21" s="29" t="str">
        <f>IF('Órdenes según Instancia'!K21=0,"-",IF('Órdenes según Instancia'!AE21=0,"-",('Órdenes según Instancia'!K21/'Órdenes según Instancia'!AE21)))</f>
        <v>-</v>
      </c>
      <c r="T21" s="29" t="str">
        <f>IF('Órdenes según Instancia'!P21=0,"-",IF('Órdenes según Instancia'!AE21=0,"-",('Órdenes según Instancia'!P21/'Órdenes según Instancia'!AE21)))</f>
        <v>-</v>
      </c>
      <c r="U21" s="29" t="str">
        <f>IF('Órdenes según Instancia'!U21=0,"-",IF('Órdenes según Instancia'!AE21=0,"-",('Órdenes según Instancia'!U21/('Órdenes según Instancia'!AE21))))</f>
        <v>-</v>
      </c>
      <c r="V21" s="29" t="str">
        <f>IF('Órdenes según Instancia'!Z21=0,"-",IF('Órdenes según Instancia'!AE21=0,"-",('Órdenes según Instancia'!Z21/'Órdenes según Instancia'!AE21)))</f>
        <v>-</v>
      </c>
    </row>
    <row r="22" spans="2:22" ht="20.100000000000001" customHeight="1" thickBot="1" x14ac:dyDescent="0.25">
      <c r="B22" s="4" t="s">
        <v>29</v>
      </c>
      <c r="C22" s="29">
        <f>IF('Órdenes según Instancia'!C22=0,"-",IF('Órdenes según Instancia'!AB22=0,"-",('Órdenes según Instancia'!C22/'Órdenes según Instancia'!AB22)))</f>
        <v>0.95514018691588787</v>
      </c>
      <c r="D22" s="29" t="str">
        <f>IF('Órdenes según Instancia'!H22=0,"-",IF('Órdenes según Instancia'!AB22=0,"-",('Órdenes según Instancia'!H22/'Órdenes según Instancia'!AB22)))</f>
        <v>-</v>
      </c>
      <c r="E22" s="29">
        <f>IF('Órdenes según Instancia'!M22=0,"-",IF('Órdenes según Instancia'!AB22=0,"-",('Órdenes según Instancia'!M22/'Órdenes según Instancia'!AB22)))</f>
        <v>2.8037383177570093E-2</v>
      </c>
      <c r="F22" s="29">
        <f>IF('Órdenes según Instancia'!R22=0,"-",IF('Órdenes según Instancia'!AB22=0,"-",('Órdenes según Instancia'!R22/'Órdenes según Instancia'!AB22)))</f>
        <v>1.6822429906542057E-2</v>
      </c>
      <c r="G22" s="29" t="str">
        <f>IF('Órdenes según Instancia'!W22=0,"-",IF('Órdenes según Instancia'!AB22=0,"-",('Órdenes según Instancia'!W22/'Órdenes según Instancia'!AB22)))</f>
        <v>-</v>
      </c>
      <c r="H22" s="29" t="str">
        <f>IF('Órdenes según Instancia'!D22=0,"-",IF('Órdenes según Instancia'!AC22=0,"-",('Órdenes según Instancia'!D22/'Órdenes según Instancia'!AC22)))</f>
        <v>-</v>
      </c>
      <c r="I22" s="29" t="str">
        <f>IF('Órdenes según Instancia'!I22=0,"-",IF('Órdenes según Instancia'!AC22=0,"-",('Órdenes según Instancia'!I22/'Órdenes según Instancia'!AC22)))</f>
        <v>-</v>
      </c>
      <c r="J22" s="29" t="str">
        <f>IF('Órdenes según Instancia'!N22=0,"-",IF('Órdenes según Instancia'!AC22=0,"-",('Órdenes según Instancia'!N22/'Órdenes según Instancia'!AC22)))</f>
        <v>-</v>
      </c>
      <c r="K22" s="29" t="str">
        <f>IF('Órdenes según Instancia'!S22=0,"-",IF('Órdenes según Instancia'!AC22=0,"-",('Órdenes según Instancia'!S22/'Órdenes según Instancia'!AC22)))</f>
        <v>-</v>
      </c>
      <c r="L22" s="29" t="str">
        <f>IF('Órdenes según Instancia'!X22=0,"-",IF('Órdenes según Instancia'!AC22=0,"-",('Órdenes según Instancia'!X22/'Órdenes según Instancia'!AC22)))</f>
        <v>-</v>
      </c>
      <c r="M22" s="29">
        <f>IF('Órdenes según Instancia'!E22=0,"-",IF('Órdenes según Instancia'!AD22=0,"-",('Órdenes según Instancia'!E22/'Órdenes según Instancia'!AD22)))</f>
        <v>0.94132029339853296</v>
      </c>
      <c r="N22" s="29" t="str">
        <f>IF('Órdenes según Instancia'!J22=0,"-",IF('Órdenes según Instancia'!AD22=0,"-",('Órdenes según Instancia'!J22/'Órdenes según Instancia'!AD22)))</f>
        <v>-</v>
      </c>
      <c r="O22" s="29">
        <f>IF('Órdenes según Instancia'!O22=0,"-",IF('Órdenes según Instancia'!AD22=0,"-",('Órdenes según Instancia'!O22/'Órdenes según Instancia'!AD22)))</f>
        <v>3.6674816625916873E-2</v>
      </c>
      <c r="P22" s="29">
        <f>IF('Órdenes según Instancia'!T22=0,"-",IF('Órdenes según Instancia'!AD22=0,"-",('Órdenes según Instancia'!T22/'Órdenes según Instancia'!AD22)))</f>
        <v>2.2004889975550123E-2</v>
      </c>
      <c r="Q22" s="29" t="str">
        <f>IF('Órdenes según Instancia'!Y22=0,"-",IF('Órdenes según Instancia'!AD22=0,"-",('Órdenes según Instancia'!Y22/'Órdenes según Instancia'!AD22)))</f>
        <v>-</v>
      </c>
      <c r="R22" s="29">
        <f>IF('Órdenes según Instancia'!F22=0,"-",IF('Órdenes según Instancia'!AE22=0,"-",('Órdenes según Instancia'!F22/'Órdenes según Instancia'!AE22)))</f>
        <v>1</v>
      </c>
      <c r="S22" s="29" t="str">
        <f>IF('Órdenes según Instancia'!K22=0,"-",IF('Órdenes según Instancia'!AE22=0,"-",('Órdenes según Instancia'!K22/'Órdenes según Instancia'!AE22)))</f>
        <v>-</v>
      </c>
      <c r="T22" s="29" t="str">
        <f>IF('Órdenes según Instancia'!P22=0,"-",IF('Órdenes según Instancia'!AE22=0,"-",('Órdenes según Instancia'!P22/'Órdenes según Instancia'!AE22)))</f>
        <v>-</v>
      </c>
      <c r="U22" s="29" t="str">
        <f>IF('Órdenes según Instancia'!U22=0,"-",IF('Órdenes según Instancia'!AE22=0,"-",('Órdenes según Instancia'!U22/('Órdenes según Instancia'!AE22))))</f>
        <v>-</v>
      </c>
      <c r="V22" s="29" t="str">
        <f>IF('Órdenes según Instancia'!Z22=0,"-",IF('Órdenes según Instancia'!AE22=0,"-",('Órdenes según Instancia'!Z22/'Órdenes según Instancia'!AE22)))</f>
        <v>-</v>
      </c>
    </row>
    <row r="23" spans="2:22" ht="20.100000000000001" customHeight="1" thickBot="1" x14ac:dyDescent="0.25">
      <c r="B23" s="4" t="s">
        <v>30</v>
      </c>
      <c r="C23" s="29">
        <f>IF('Órdenes según Instancia'!C23=0,"-",IF('Órdenes según Instancia'!AB23=0,"-",('Órdenes según Instancia'!C23/'Órdenes según Instancia'!AB23)))</f>
        <v>0.96370967741935487</v>
      </c>
      <c r="D23" s="29">
        <f>IF('Órdenes según Instancia'!H23=0,"-",IF('Órdenes según Instancia'!AB23=0,"-",('Órdenes según Instancia'!H23/'Órdenes según Instancia'!AB23)))</f>
        <v>1.2096774193548387E-2</v>
      </c>
      <c r="E23" s="29">
        <f>IF('Órdenes según Instancia'!M23=0,"-",IF('Órdenes según Instancia'!AB23=0,"-",('Órdenes según Instancia'!M23/'Órdenes según Instancia'!AB23)))</f>
        <v>6.7204301075268818E-3</v>
      </c>
      <c r="F23" s="29">
        <f>IF('Órdenes según Instancia'!R23=0,"-",IF('Órdenes según Instancia'!AB23=0,"-",('Órdenes según Instancia'!R23/'Órdenes según Instancia'!AB23)))</f>
        <v>4.0322580645161289E-3</v>
      </c>
      <c r="G23" s="29">
        <f>IF('Órdenes según Instancia'!W23=0,"-",IF('Órdenes según Instancia'!AB23=0,"-",('Órdenes según Instancia'!W23/'Órdenes según Instancia'!AB23)))</f>
        <v>1.3440860215053764E-2</v>
      </c>
      <c r="H23" s="29">
        <f>IF('Órdenes según Instancia'!D23=0,"-",IF('Órdenes según Instancia'!AC23=0,"-",('Órdenes según Instancia'!D23/'Órdenes según Instancia'!AC23)))</f>
        <v>1</v>
      </c>
      <c r="I23" s="29" t="str">
        <f>IF('Órdenes según Instancia'!I23=0,"-",IF('Órdenes según Instancia'!AC23=0,"-",('Órdenes según Instancia'!I23/'Órdenes según Instancia'!AC23)))</f>
        <v>-</v>
      </c>
      <c r="J23" s="29" t="str">
        <f>IF('Órdenes según Instancia'!N23=0,"-",IF('Órdenes según Instancia'!AC23=0,"-",('Órdenes según Instancia'!N23/'Órdenes según Instancia'!AC23)))</f>
        <v>-</v>
      </c>
      <c r="K23" s="29" t="str">
        <f>IF('Órdenes según Instancia'!S23=0,"-",IF('Órdenes según Instancia'!AC23=0,"-",('Órdenes según Instancia'!S23/'Órdenes según Instancia'!AC23)))</f>
        <v>-</v>
      </c>
      <c r="L23" s="29" t="str">
        <f>IF('Órdenes según Instancia'!X23=0,"-",IF('Órdenes según Instancia'!AC23=0,"-",('Órdenes según Instancia'!X23/'Órdenes según Instancia'!AC23)))</f>
        <v>-</v>
      </c>
      <c r="M23" s="29">
        <f>IF('Órdenes según Instancia'!E23=0,"-",IF('Órdenes según Instancia'!AD23=0,"-",('Órdenes según Instancia'!E23/'Órdenes según Instancia'!AD23)))</f>
        <v>0.94392523364485981</v>
      </c>
      <c r="N23" s="29">
        <f>IF('Órdenes según Instancia'!J23=0,"-",IF('Órdenes según Instancia'!AD23=0,"-",('Órdenes según Instancia'!J23/'Órdenes según Instancia'!AD23)))</f>
        <v>2.2696929238985315E-2</v>
      </c>
      <c r="O23" s="29">
        <f>IF('Órdenes según Instancia'!O23=0,"-",IF('Órdenes según Instancia'!AD23=0,"-",('Órdenes según Instancia'!O23/'Órdenes según Instancia'!AD23)))</f>
        <v>1.335113484646195E-2</v>
      </c>
      <c r="P23" s="29">
        <f>IF('Órdenes según Instancia'!T23=0,"-",IF('Órdenes según Instancia'!AD23=0,"-",('Órdenes según Instancia'!T23/'Órdenes según Instancia'!AD23)))</f>
        <v>8.0106809078771702E-3</v>
      </c>
      <c r="Q23" s="29">
        <f>IF('Órdenes según Instancia'!Y23=0,"-",IF('Órdenes según Instancia'!AD23=0,"-",('Órdenes según Instancia'!Y23/'Órdenes según Instancia'!AD23)))</f>
        <v>1.2016021361815754E-2</v>
      </c>
      <c r="R23" s="29">
        <f>IF('Órdenes según Instancia'!F23=0,"-",IF('Órdenes según Instancia'!AE23=0,"-",('Órdenes según Instancia'!F23/'Órdenes según Instancia'!AE23)))</f>
        <v>0.98351648351648346</v>
      </c>
      <c r="S23" s="29">
        <f>IF('Órdenes según Instancia'!K23=0,"-",IF('Órdenes según Instancia'!AE23=0,"-",('Órdenes según Instancia'!K23/'Órdenes según Instancia'!AE23)))</f>
        <v>1.3736263736263737E-3</v>
      </c>
      <c r="T23" s="29" t="str">
        <f>IF('Órdenes según Instancia'!P23=0,"-",IF('Órdenes según Instancia'!AE23=0,"-",('Órdenes según Instancia'!P23/'Órdenes según Instancia'!AE23)))</f>
        <v>-</v>
      </c>
      <c r="U23" s="29" t="str">
        <f>IF('Órdenes según Instancia'!U23=0,"-",IF('Órdenes según Instancia'!AE23=0,"-",('Órdenes según Instancia'!U23/('Órdenes según Instancia'!AE23))))</f>
        <v>-</v>
      </c>
      <c r="V23" s="29">
        <f>IF('Órdenes según Instancia'!Z23=0,"-",IF('Órdenes según Instancia'!AE23=0,"-",('Órdenes según Instancia'!Z23/'Órdenes según Instancia'!AE23)))</f>
        <v>1.510989010989011E-2</v>
      </c>
    </row>
    <row r="24" spans="2:22" ht="20.100000000000001" customHeight="1" thickBot="1" x14ac:dyDescent="0.25">
      <c r="B24" s="4" t="s">
        <v>31</v>
      </c>
      <c r="C24" s="29">
        <f>IF('Órdenes según Instancia'!C24=0,"-",IF('Órdenes según Instancia'!AB24=0,"-",('Órdenes según Instancia'!C24/'Órdenes según Instancia'!AB24)))</f>
        <v>0.85434173669467783</v>
      </c>
      <c r="D24" s="29">
        <f>IF('Órdenes según Instancia'!H24=0,"-",IF('Órdenes según Instancia'!AB24=0,"-",('Órdenes según Instancia'!H24/'Órdenes según Instancia'!AB24)))</f>
        <v>7.0028011204481793E-4</v>
      </c>
      <c r="E24" s="29">
        <f>IF('Órdenes según Instancia'!M24=0,"-",IF('Órdenes según Instancia'!AB24=0,"-",('Órdenes según Instancia'!M24/'Órdenes según Instancia'!AB24)))</f>
        <v>0.10434173669467788</v>
      </c>
      <c r="F24" s="29">
        <f>IF('Órdenes según Instancia'!R24=0,"-",IF('Órdenes según Instancia'!AB24=0,"-",('Órdenes según Instancia'!R24/'Órdenes según Instancia'!AB24)))</f>
        <v>4.0616246498599441E-2</v>
      </c>
      <c r="G24" s="29" t="str">
        <f>IF('Órdenes según Instancia'!W24=0,"-",IF('Órdenes según Instancia'!AB24=0,"-",('Órdenes según Instancia'!W24/'Órdenes según Instancia'!AB24)))</f>
        <v>-</v>
      </c>
      <c r="H24" s="29">
        <f>IF('Órdenes según Instancia'!D24=0,"-",IF('Órdenes según Instancia'!AC24=0,"-",('Órdenes según Instancia'!D24/'Órdenes según Instancia'!AC24)))</f>
        <v>1</v>
      </c>
      <c r="I24" s="29" t="str">
        <f>IF('Órdenes según Instancia'!I24=0,"-",IF('Órdenes según Instancia'!AC24=0,"-",('Órdenes según Instancia'!I24/'Órdenes según Instancia'!AC24)))</f>
        <v>-</v>
      </c>
      <c r="J24" s="29" t="str">
        <f>IF('Órdenes según Instancia'!N24=0,"-",IF('Órdenes según Instancia'!AC24=0,"-",('Órdenes según Instancia'!N24/'Órdenes según Instancia'!AC24)))</f>
        <v>-</v>
      </c>
      <c r="K24" s="29" t="str">
        <f>IF('Órdenes según Instancia'!S24=0,"-",IF('Órdenes según Instancia'!AC24=0,"-",('Órdenes según Instancia'!S24/'Órdenes según Instancia'!AC24)))</f>
        <v>-</v>
      </c>
      <c r="L24" s="29" t="str">
        <f>IF('Órdenes según Instancia'!X24=0,"-",IF('Órdenes según Instancia'!AC24=0,"-",('Órdenes según Instancia'!X24/'Órdenes según Instancia'!AC24)))</f>
        <v>-</v>
      </c>
      <c r="M24" s="29">
        <f>IF('Órdenes según Instancia'!E24=0,"-",IF('Órdenes según Instancia'!AD24=0,"-",('Órdenes según Instancia'!E24/'Órdenes según Instancia'!AD24)))</f>
        <v>0.83399840383080603</v>
      </c>
      <c r="N24" s="29">
        <f>IF('Órdenes según Instancia'!J24=0,"-",IF('Órdenes según Instancia'!AD24=0,"-",('Órdenes según Instancia'!J24/'Órdenes según Instancia'!AD24)))</f>
        <v>7.9808459696727857E-4</v>
      </c>
      <c r="O24" s="29">
        <f>IF('Órdenes según Instancia'!O24=0,"-",IF('Órdenes según Instancia'!AD24=0,"-",('Órdenes según Instancia'!O24/'Órdenes según Instancia'!AD24)))</f>
        <v>0.1189146049481245</v>
      </c>
      <c r="P24" s="29">
        <f>IF('Órdenes según Instancia'!T24=0,"-",IF('Órdenes según Instancia'!AD24=0,"-",('Órdenes según Instancia'!T24/'Órdenes según Instancia'!AD24)))</f>
        <v>4.6288906624102157E-2</v>
      </c>
      <c r="Q24" s="29" t="str">
        <f>IF('Órdenes según Instancia'!Y24=0,"-",IF('Órdenes según Instancia'!AD24=0,"-",('Órdenes según Instancia'!Y24/'Órdenes según Instancia'!AD24)))</f>
        <v>-</v>
      </c>
      <c r="R24" s="29">
        <f>IF('Órdenes según Instancia'!F24=0,"-",IF('Órdenes según Instancia'!AE24=0,"-",('Órdenes según Instancia'!F24/'Órdenes según Instancia'!AE24)))</f>
        <v>1</v>
      </c>
      <c r="S24" s="29" t="str">
        <f>IF('Órdenes según Instancia'!K24=0,"-",IF('Órdenes según Instancia'!AE24=0,"-",('Órdenes según Instancia'!K24/'Órdenes según Instancia'!AE24)))</f>
        <v>-</v>
      </c>
      <c r="T24" s="29" t="str">
        <f>IF('Órdenes según Instancia'!P24=0,"-",IF('Órdenes según Instancia'!AE24=0,"-",('Órdenes según Instancia'!P24/'Órdenes según Instancia'!AE24)))</f>
        <v>-</v>
      </c>
      <c r="U24" s="29" t="str">
        <f>IF('Órdenes según Instancia'!U24=0,"-",IF('Órdenes según Instancia'!AE24=0,"-",('Órdenes según Instancia'!U24/('Órdenes según Instancia'!AE24))))</f>
        <v>-</v>
      </c>
      <c r="V24" s="29" t="str">
        <f>IF('Órdenes según Instancia'!Z24=0,"-",IF('Órdenes según Instancia'!AE24=0,"-",('Órdenes según Instancia'!Z24/'Órdenes según Instancia'!AE24)))</f>
        <v>-</v>
      </c>
    </row>
    <row r="25" spans="2:22" ht="20.100000000000001" customHeight="1" thickBot="1" x14ac:dyDescent="0.25">
      <c r="B25" s="4" t="s">
        <v>32</v>
      </c>
      <c r="C25" s="29">
        <f>IF('Órdenes según Instancia'!C25=0,"-",IF('Órdenes según Instancia'!AB25=0,"-",('Órdenes según Instancia'!C25/'Órdenes según Instancia'!AB25)))</f>
        <v>0.95375722543352603</v>
      </c>
      <c r="D25" s="29" t="str">
        <f>IF('Órdenes según Instancia'!H25=0,"-",IF('Órdenes según Instancia'!AB25=0,"-",('Órdenes según Instancia'!H25/'Órdenes según Instancia'!AB25)))</f>
        <v>-</v>
      </c>
      <c r="E25" s="29">
        <f>IF('Órdenes según Instancia'!M25=0,"-",IF('Órdenes según Instancia'!AB25=0,"-",('Órdenes según Instancia'!M25/'Órdenes según Instancia'!AB25)))</f>
        <v>2.8901734104046242E-2</v>
      </c>
      <c r="F25" s="29">
        <f>IF('Órdenes según Instancia'!R25=0,"-",IF('Órdenes según Instancia'!AB25=0,"-",('Órdenes según Instancia'!R25/'Órdenes según Instancia'!AB25)))</f>
        <v>1.7341040462427744E-2</v>
      </c>
      <c r="G25" s="29" t="str">
        <f>IF('Órdenes según Instancia'!W25=0,"-",IF('Órdenes según Instancia'!AB25=0,"-",('Órdenes según Instancia'!W25/'Órdenes según Instancia'!AB25)))</f>
        <v>-</v>
      </c>
      <c r="H25" s="29" t="str">
        <f>IF('Órdenes según Instancia'!D25=0,"-",IF('Órdenes según Instancia'!AC25=0,"-",('Órdenes según Instancia'!D25/'Órdenes según Instancia'!AC25)))</f>
        <v>-</v>
      </c>
      <c r="I25" s="29" t="str">
        <f>IF('Órdenes según Instancia'!I25=0,"-",IF('Órdenes según Instancia'!AC25=0,"-",('Órdenes según Instancia'!I25/'Órdenes según Instancia'!AC25)))</f>
        <v>-</v>
      </c>
      <c r="J25" s="29" t="str">
        <f>IF('Órdenes según Instancia'!N25=0,"-",IF('Órdenes según Instancia'!AC25=0,"-",('Órdenes según Instancia'!N25/'Órdenes según Instancia'!AC25)))</f>
        <v>-</v>
      </c>
      <c r="K25" s="29" t="str">
        <f>IF('Órdenes según Instancia'!S25=0,"-",IF('Órdenes según Instancia'!AC25=0,"-",('Órdenes según Instancia'!S25/'Órdenes según Instancia'!AC25)))</f>
        <v>-</v>
      </c>
      <c r="L25" s="29" t="str">
        <f>IF('Órdenes según Instancia'!X25=0,"-",IF('Órdenes según Instancia'!AC25=0,"-",('Órdenes según Instancia'!X25/'Órdenes según Instancia'!AC25)))</f>
        <v>-</v>
      </c>
      <c r="M25" s="29">
        <f>IF('Órdenes según Instancia'!E25=0,"-",IF('Órdenes según Instancia'!AD25=0,"-",('Órdenes según Instancia'!E25/'Órdenes según Instancia'!AD25)))</f>
        <v>0.94244604316546765</v>
      </c>
      <c r="N25" s="29" t="str">
        <f>IF('Órdenes según Instancia'!J25=0,"-",IF('Órdenes según Instancia'!AD25=0,"-",('Órdenes según Instancia'!J25/'Órdenes según Instancia'!AD25)))</f>
        <v>-</v>
      </c>
      <c r="O25" s="29">
        <f>IF('Órdenes según Instancia'!O25=0,"-",IF('Órdenes según Instancia'!AD25=0,"-",('Órdenes según Instancia'!O25/'Órdenes según Instancia'!AD25)))</f>
        <v>3.5971223021582732E-2</v>
      </c>
      <c r="P25" s="29">
        <f>IF('Órdenes según Instancia'!T25=0,"-",IF('Órdenes según Instancia'!AD25=0,"-",('Órdenes según Instancia'!T25/'Órdenes según Instancia'!AD25)))</f>
        <v>2.1582733812949641E-2</v>
      </c>
      <c r="Q25" s="29" t="str">
        <f>IF('Órdenes según Instancia'!Y25=0,"-",IF('Órdenes según Instancia'!AD25=0,"-",('Órdenes según Instancia'!Y25/'Órdenes según Instancia'!AD25)))</f>
        <v>-</v>
      </c>
      <c r="R25" s="29">
        <f>IF('Órdenes según Instancia'!F25=0,"-",IF('Órdenes según Instancia'!AE25=0,"-",('Órdenes según Instancia'!F25/'Órdenes según Instancia'!AE25)))</f>
        <v>1</v>
      </c>
      <c r="S25" s="29" t="str">
        <f>IF('Órdenes según Instancia'!K25=0,"-",IF('Órdenes según Instancia'!AE25=0,"-",('Órdenes según Instancia'!K25/'Órdenes según Instancia'!AE25)))</f>
        <v>-</v>
      </c>
      <c r="T25" s="29" t="str">
        <f>IF('Órdenes según Instancia'!P25=0,"-",IF('Órdenes según Instancia'!AE25=0,"-",('Órdenes según Instancia'!P25/'Órdenes según Instancia'!AE25)))</f>
        <v>-</v>
      </c>
      <c r="U25" s="29" t="str">
        <f>IF('Órdenes según Instancia'!U25=0,"-",IF('Órdenes según Instancia'!AE25=0,"-",('Órdenes según Instancia'!U25/('Órdenes según Instancia'!AE25))))</f>
        <v>-</v>
      </c>
      <c r="V25" s="29" t="str">
        <f>IF('Órdenes según Instancia'!Z25=0,"-",IF('Órdenes según Instancia'!AE25=0,"-",('Órdenes según Instancia'!Z25/'Órdenes según Instancia'!AE25)))</f>
        <v>-</v>
      </c>
    </row>
    <row r="26" spans="2:22" ht="20.100000000000001" customHeight="1" thickBot="1" x14ac:dyDescent="0.25">
      <c r="B26" s="4" t="s">
        <v>33</v>
      </c>
      <c r="C26" s="29">
        <f>IF('Órdenes según Instancia'!C26=0,"-",IF('Órdenes según Instancia'!AB26=0,"-",('Órdenes según Instancia'!C26/'Órdenes según Instancia'!AB26)))</f>
        <v>0.92941176470588238</v>
      </c>
      <c r="D26" s="29" t="str">
        <f>IF('Órdenes según Instancia'!H26=0,"-",IF('Órdenes según Instancia'!AB26=0,"-",('Órdenes según Instancia'!H26/'Órdenes según Instancia'!AB26)))</f>
        <v>-</v>
      </c>
      <c r="E26" s="29">
        <f>IF('Órdenes según Instancia'!M26=0,"-",IF('Órdenes según Instancia'!AB26=0,"-",('Órdenes según Instancia'!M26/'Órdenes según Instancia'!AB26)))</f>
        <v>6.8907563025210089E-2</v>
      </c>
      <c r="F26" s="29">
        <f>IF('Órdenes según Instancia'!R26=0,"-",IF('Órdenes según Instancia'!AB26=0,"-",('Órdenes según Instancia'!R26/'Órdenes según Instancia'!AB26)))</f>
        <v>1.6806722689075631E-3</v>
      </c>
      <c r="G26" s="29" t="str">
        <f>IF('Órdenes según Instancia'!W26=0,"-",IF('Órdenes según Instancia'!AB26=0,"-",('Órdenes según Instancia'!W26/'Órdenes según Instancia'!AB26)))</f>
        <v>-</v>
      </c>
      <c r="H26" s="29" t="str">
        <f>IF('Órdenes según Instancia'!D26=0,"-",IF('Órdenes según Instancia'!AC26=0,"-",('Órdenes según Instancia'!D26/'Órdenes según Instancia'!AC26)))</f>
        <v>-</v>
      </c>
      <c r="I26" s="29" t="str">
        <f>IF('Órdenes según Instancia'!I26=0,"-",IF('Órdenes según Instancia'!AC26=0,"-",('Órdenes según Instancia'!I26/'Órdenes según Instancia'!AC26)))</f>
        <v>-</v>
      </c>
      <c r="J26" s="29" t="str">
        <f>IF('Órdenes según Instancia'!N26=0,"-",IF('Órdenes según Instancia'!AC26=0,"-",('Órdenes según Instancia'!N26/'Órdenes según Instancia'!AC26)))</f>
        <v>-</v>
      </c>
      <c r="K26" s="29" t="str">
        <f>IF('Órdenes según Instancia'!S26=0,"-",IF('Órdenes según Instancia'!AC26=0,"-",('Órdenes según Instancia'!S26/'Órdenes según Instancia'!AC26)))</f>
        <v>-</v>
      </c>
      <c r="L26" s="29" t="str">
        <f>IF('Órdenes según Instancia'!X26=0,"-",IF('Órdenes según Instancia'!AC26=0,"-",('Órdenes según Instancia'!X26/'Órdenes según Instancia'!AC26)))</f>
        <v>-</v>
      </c>
      <c r="M26" s="29">
        <f>IF('Órdenes según Instancia'!E26=0,"-",IF('Órdenes según Instancia'!AD26=0,"-",('Órdenes según Instancia'!E26/'Órdenes según Instancia'!AD26)))</f>
        <v>0.88586956521739135</v>
      </c>
      <c r="N26" s="29" t="str">
        <f>IF('Órdenes según Instancia'!J26=0,"-",IF('Órdenes según Instancia'!AD26=0,"-",('Órdenes según Instancia'!J26/'Órdenes según Instancia'!AD26)))</f>
        <v>-</v>
      </c>
      <c r="O26" s="29">
        <f>IF('Órdenes según Instancia'!O26=0,"-",IF('Órdenes según Instancia'!AD26=0,"-",('Órdenes según Instancia'!O26/'Órdenes según Instancia'!AD26)))</f>
        <v>0.11141304347826086</v>
      </c>
      <c r="P26" s="29">
        <f>IF('Órdenes según Instancia'!T26=0,"-",IF('Órdenes según Instancia'!AD26=0,"-",('Órdenes según Instancia'!T26/'Órdenes según Instancia'!AD26)))</f>
        <v>2.717391304347826E-3</v>
      </c>
      <c r="Q26" s="29" t="str">
        <f>IF('Órdenes según Instancia'!Y26=0,"-",IF('Órdenes según Instancia'!AD26=0,"-",('Órdenes según Instancia'!Y26/'Órdenes según Instancia'!AD26)))</f>
        <v>-</v>
      </c>
      <c r="R26" s="29">
        <f>IF('Órdenes según Instancia'!F26=0,"-",IF('Órdenes según Instancia'!AE26=0,"-",('Órdenes según Instancia'!F26/'Órdenes según Instancia'!AE26)))</f>
        <v>1</v>
      </c>
      <c r="S26" s="29" t="str">
        <f>IF('Órdenes según Instancia'!K26=0,"-",IF('Órdenes según Instancia'!AE26=0,"-",('Órdenes según Instancia'!K26/'Órdenes según Instancia'!AE26)))</f>
        <v>-</v>
      </c>
      <c r="T26" s="29" t="str">
        <f>IF('Órdenes según Instancia'!P26=0,"-",IF('Órdenes según Instancia'!AE26=0,"-",('Órdenes según Instancia'!P26/'Órdenes según Instancia'!AE26)))</f>
        <v>-</v>
      </c>
      <c r="U26" s="29" t="str">
        <f>IF('Órdenes según Instancia'!U26=0,"-",IF('Órdenes según Instancia'!AE26=0,"-",('Órdenes según Instancia'!U26/('Órdenes según Instancia'!AE26))))</f>
        <v>-</v>
      </c>
      <c r="V26" s="29" t="str">
        <f>IF('Órdenes según Instancia'!Z26=0,"-",IF('Órdenes según Instancia'!AE26=0,"-",('Órdenes según Instancia'!Z26/'Órdenes según Instancia'!AE26)))</f>
        <v>-</v>
      </c>
    </row>
    <row r="27" spans="2:22" ht="20.100000000000001" customHeight="1" thickBot="1" x14ac:dyDescent="0.25">
      <c r="B27" s="4" t="s">
        <v>34</v>
      </c>
      <c r="C27" s="29">
        <f>IF('Órdenes según Instancia'!C27=0,"-",IF('Órdenes según Instancia'!AB27=0,"-",('Órdenes según Instancia'!C27/'Órdenes según Instancia'!AB27)))</f>
        <v>0.96026490066225167</v>
      </c>
      <c r="D27" s="29">
        <f>IF('Órdenes según Instancia'!H27=0,"-",IF('Órdenes según Instancia'!AB27=0,"-",('Órdenes según Instancia'!H27/'Órdenes según Instancia'!AB27)))</f>
        <v>2.9433406916850625E-3</v>
      </c>
      <c r="E27" s="29">
        <f>IF('Órdenes según Instancia'!M27=0,"-",IF('Órdenes según Instancia'!AB27=0,"-",('Órdenes según Instancia'!M27/'Órdenes según Instancia'!AB27)))</f>
        <v>3.3848417954378221E-2</v>
      </c>
      <c r="F27" s="29">
        <f>IF('Órdenes según Instancia'!R27=0,"-",IF('Órdenes según Instancia'!AB27=0,"-",('Órdenes según Instancia'!R27/'Órdenes según Instancia'!AB27)))</f>
        <v>2.9433406916850625E-3</v>
      </c>
      <c r="G27" s="29" t="str">
        <f>IF('Órdenes según Instancia'!W27=0,"-",IF('Órdenes según Instancia'!AB27=0,"-",('Órdenes según Instancia'!W27/'Órdenes según Instancia'!AB27)))</f>
        <v>-</v>
      </c>
      <c r="H27" s="29">
        <f>IF('Órdenes según Instancia'!D27=0,"-",IF('Órdenes según Instancia'!AC27=0,"-",('Órdenes según Instancia'!D27/'Órdenes según Instancia'!AC27)))</f>
        <v>1</v>
      </c>
      <c r="I27" s="29" t="str">
        <f>IF('Órdenes según Instancia'!I27=0,"-",IF('Órdenes según Instancia'!AC27=0,"-",('Órdenes según Instancia'!I27/'Órdenes según Instancia'!AC27)))</f>
        <v>-</v>
      </c>
      <c r="J27" s="29" t="str">
        <f>IF('Órdenes según Instancia'!N27=0,"-",IF('Órdenes según Instancia'!AC27=0,"-",('Órdenes según Instancia'!N27/'Órdenes según Instancia'!AC27)))</f>
        <v>-</v>
      </c>
      <c r="K27" s="29" t="str">
        <f>IF('Órdenes según Instancia'!S27=0,"-",IF('Órdenes según Instancia'!AC27=0,"-",('Órdenes según Instancia'!S27/'Órdenes según Instancia'!AC27)))</f>
        <v>-</v>
      </c>
      <c r="L27" s="29" t="str">
        <f>IF('Órdenes según Instancia'!X27=0,"-",IF('Órdenes según Instancia'!AC27=0,"-",('Órdenes según Instancia'!X27/'Órdenes según Instancia'!AC27)))</f>
        <v>-</v>
      </c>
      <c r="M27" s="29">
        <f>IF('Órdenes según Instancia'!E27=0,"-",IF('Órdenes según Instancia'!AD27=0,"-",('Órdenes según Instancia'!E27/'Órdenes según Instancia'!AD27)))</f>
        <v>0.9401947148817803</v>
      </c>
      <c r="N27" s="29">
        <f>IF('Órdenes según Instancia'!J27=0,"-",IF('Órdenes según Instancia'!AD27=0,"-",('Órdenes según Instancia'!J27/'Órdenes según Instancia'!AD27)))</f>
        <v>1.3908205841446453E-3</v>
      </c>
      <c r="O27" s="29">
        <f>IF('Órdenes según Instancia'!O27=0,"-",IF('Órdenes según Instancia'!AD27=0,"-",('Órdenes según Instancia'!O27/'Órdenes según Instancia'!AD27)))</f>
        <v>5.2851182197496523E-2</v>
      </c>
      <c r="P27" s="29">
        <f>IF('Órdenes según Instancia'!T27=0,"-",IF('Órdenes según Instancia'!AD27=0,"-",('Órdenes según Instancia'!T27/'Órdenes según Instancia'!AD27)))</f>
        <v>5.5632823365785811E-3</v>
      </c>
      <c r="Q27" s="29" t="str">
        <f>IF('Órdenes según Instancia'!Y27=0,"-",IF('Órdenes según Instancia'!AD27=0,"-",('Órdenes según Instancia'!Y27/'Órdenes según Instancia'!AD27)))</f>
        <v>-</v>
      </c>
      <c r="R27" s="29">
        <f>IF('Órdenes según Instancia'!F27=0,"-",IF('Órdenes según Instancia'!AE27=0,"-",('Órdenes según Instancia'!F27/'Órdenes según Instancia'!AE27)))</f>
        <v>0.98220064724919098</v>
      </c>
      <c r="S27" s="29">
        <f>IF('Órdenes según Instancia'!K27=0,"-",IF('Órdenes según Instancia'!AE27=0,"-",('Órdenes según Instancia'!K27/'Órdenes según Instancia'!AE27)))</f>
        <v>4.8543689320388345E-3</v>
      </c>
      <c r="T27" s="29">
        <f>IF('Órdenes según Instancia'!P27=0,"-",IF('Órdenes según Instancia'!AE27=0,"-",('Órdenes según Instancia'!P27/'Órdenes según Instancia'!AE27)))</f>
        <v>1.2944983818770227E-2</v>
      </c>
      <c r="U27" s="29" t="str">
        <f>IF('Órdenes según Instancia'!U27=0,"-",IF('Órdenes según Instancia'!AE27=0,"-",('Órdenes según Instancia'!U27/('Órdenes según Instancia'!AE27))))</f>
        <v>-</v>
      </c>
      <c r="V27" s="29" t="str">
        <f>IF('Órdenes según Instancia'!Z27=0,"-",IF('Órdenes según Instancia'!AE27=0,"-",('Órdenes según Instancia'!Z27/'Órdenes según Instancia'!AE27)))</f>
        <v>-</v>
      </c>
    </row>
    <row r="28" spans="2:22" ht="20.100000000000001" customHeight="1" thickBot="1" x14ac:dyDescent="0.25">
      <c r="B28" s="4" t="s">
        <v>35</v>
      </c>
      <c r="C28" s="29">
        <f>IF('Órdenes según Instancia'!C28=0,"-",IF('Órdenes según Instancia'!AB28=0,"-",('Órdenes según Instancia'!C28/'Órdenes según Instancia'!AB28)))</f>
        <v>0.94054054054054059</v>
      </c>
      <c r="D28" s="29">
        <f>IF('Órdenes según Instancia'!H28=0,"-",IF('Órdenes según Instancia'!AB28=0,"-",('Órdenes según Instancia'!H28/'Órdenes según Instancia'!AB28)))</f>
        <v>1.0810810810810811E-2</v>
      </c>
      <c r="E28" s="29">
        <f>IF('Órdenes según Instancia'!M28=0,"-",IF('Órdenes según Instancia'!AB28=0,"-",('Órdenes según Instancia'!M28/'Órdenes según Instancia'!AB28)))</f>
        <v>4.5945945945945948E-2</v>
      </c>
      <c r="F28" s="29">
        <f>IF('Órdenes según Instancia'!R28=0,"-",IF('Órdenes según Instancia'!AB28=0,"-",('Órdenes según Instancia'!R28/'Órdenes según Instancia'!AB28)))</f>
        <v>2.7027027027027029E-3</v>
      </c>
      <c r="G28" s="29" t="str">
        <f>IF('Órdenes según Instancia'!W28=0,"-",IF('Órdenes según Instancia'!AB28=0,"-",('Órdenes según Instancia'!W28/'Órdenes según Instancia'!AB28)))</f>
        <v>-</v>
      </c>
      <c r="H28" s="29" t="str">
        <f>IF('Órdenes según Instancia'!D28=0,"-",IF('Órdenes según Instancia'!AC28=0,"-",('Órdenes según Instancia'!D28/'Órdenes según Instancia'!AC28)))</f>
        <v>-</v>
      </c>
      <c r="I28" s="29" t="str">
        <f>IF('Órdenes según Instancia'!I28=0,"-",IF('Órdenes según Instancia'!AC28=0,"-",('Órdenes según Instancia'!I28/'Órdenes según Instancia'!AC28)))</f>
        <v>-</v>
      </c>
      <c r="J28" s="29" t="str">
        <f>IF('Órdenes según Instancia'!N28=0,"-",IF('Órdenes según Instancia'!AC28=0,"-",('Órdenes según Instancia'!N28/'Órdenes según Instancia'!AC28)))</f>
        <v>-</v>
      </c>
      <c r="K28" s="29" t="str">
        <f>IF('Órdenes según Instancia'!S28=0,"-",IF('Órdenes según Instancia'!AC28=0,"-",('Órdenes según Instancia'!S28/'Órdenes según Instancia'!AC28)))</f>
        <v>-</v>
      </c>
      <c r="L28" s="29" t="str">
        <f>IF('Órdenes según Instancia'!X28=0,"-",IF('Órdenes según Instancia'!AC28=0,"-",('Órdenes según Instancia'!X28/'Órdenes según Instancia'!AC28)))</f>
        <v>-</v>
      </c>
      <c r="M28" s="29">
        <f>IF('Órdenes según Instancia'!E28=0,"-",IF('Órdenes según Instancia'!AD28=0,"-",('Órdenes según Instancia'!E28/'Órdenes según Instancia'!AD28)))</f>
        <v>0.92903225806451617</v>
      </c>
      <c r="N28" s="29">
        <f>IF('Órdenes según Instancia'!J28=0,"-",IF('Órdenes según Instancia'!AD28=0,"-",('Órdenes según Instancia'!J28/'Órdenes según Instancia'!AD28)))</f>
        <v>1.2903225806451613E-2</v>
      </c>
      <c r="O28" s="29">
        <f>IF('Órdenes según Instancia'!O28=0,"-",IF('Órdenes según Instancia'!AD28=0,"-",('Órdenes según Instancia'!O28/'Órdenes según Instancia'!AD28)))</f>
        <v>5.4838709677419356E-2</v>
      </c>
      <c r="P28" s="29">
        <f>IF('Órdenes según Instancia'!T28=0,"-",IF('Órdenes según Instancia'!AD28=0,"-",('Órdenes según Instancia'!T28/'Órdenes según Instancia'!AD28)))</f>
        <v>3.2258064516129032E-3</v>
      </c>
      <c r="Q28" s="29" t="str">
        <f>IF('Órdenes según Instancia'!Y28=0,"-",IF('Órdenes según Instancia'!AD28=0,"-",('Órdenes según Instancia'!Y28/'Órdenes según Instancia'!AD28)))</f>
        <v>-</v>
      </c>
      <c r="R28" s="29">
        <f>IF('Órdenes según Instancia'!F28=0,"-",IF('Órdenes según Instancia'!AE28=0,"-",('Órdenes según Instancia'!F28/'Órdenes según Instancia'!AE28)))</f>
        <v>1</v>
      </c>
      <c r="S28" s="29" t="str">
        <f>IF('Órdenes según Instancia'!K28=0,"-",IF('Órdenes según Instancia'!AE28=0,"-",('Órdenes según Instancia'!K28/'Órdenes según Instancia'!AE28)))</f>
        <v>-</v>
      </c>
      <c r="T28" s="29" t="str">
        <f>IF('Órdenes según Instancia'!P28=0,"-",IF('Órdenes según Instancia'!AE28=0,"-",('Órdenes según Instancia'!P28/'Órdenes según Instancia'!AE28)))</f>
        <v>-</v>
      </c>
      <c r="U28" s="29" t="str">
        <f>IF('Órdenes según Instancia'!U28=0,"-",IF('Órdenes según Instancia'!AE28=0,"-",('Órdenes según Instancia'!U28/('Órdenes según Instancia'!AE28))))</f>
        <v>-</v>
      </c>
      <c r="V28" s="29" t="str">
        <f>IF('Órdenes según Instancia'!Z28=0,"-",IF('Órdenes según Instancia'!AE28=0,"-",('Órdenes según Instancia'!Z28/'Órdenes según Instancia'!AE28)))</f>
        <v>-</v>
      </c>
    </row>
    <row r="29" spans="2:22" ht="20.100000000000001" customHeight="1" thickBot="1" x14ac:dyDescent="0.25">
      <c r="B29" s="4" t="s">
        <v>36</v>
      </c>
      <c r="C29" s="29">
        <f>IF('Órdenes según Instancia'!C29=0,"-",IF('Órdenes según Instancia'!AB29=0,"-",('Órdenes según Instancia'!C29/'Órdenes según Instancia'!AB29)))</f>
        <v>1</v>
      </c>
      <c r="D29" s="29" t="str">
        <f>IF('Órdenes según Instancia'!H29=0,"-",IF('Órdenes según Instancia'!AB29=0,"-",('Órdenes según Instancia'!H29/'Órdenes según Instancia'!AB29)))</f>
        <v>-</v>
      </c>
      <c r="E29" s="29" t="str">
        <f>IF('Órdenes según Instancia'!M29=0,"-",IF('Órdenes según Instancia'!AB29=0,"-",('Órdenes según Instancia'!M29/'Órdenes según Instancia'!AB29)))</f>
        <v>-</v>
      </c>
      <c r="F29" s="29" t="str">
        <f>IF('Órdenes según Instancia'!R29=0,"-",IF('Órdenes según Instancia'!AB29=0,"-",('Órdenes según Instancia'!R29/'Órdenes según Instancia'!AB29)))</f>
        <v>-</v>
      </c>
      <c r="G29" s="29" t="str">
        <f>IF('Órdenes según Instancia'!W29=0,"-",IF('Órdenes según Instancia'!AB29=0,"-",('Órdenes según Instancia'!W29/'Órdenes según Instancia'!AB29)))</f>
        <v>-</v>
      </c>
      <c r="H29" s="29" t="str">
        <f>IF('Órdenes según Instancia'!D29=0,"-",IF('Órdenes según Instancia'!AC29=0,"-",('Órdenes según Instancia'!D29/'Órdenes según Instancia'!AC29)))</f>
        <v>-</v>
      </c>
      <c r="I29" s="29" t="str">
        <f>IF('Órdenes según Instancia'!I29=0,"-",IF('Órdenes según Instancia'!AC29=0,"-",('Órdenes según Instancia'!I29/'Órdenes según Instancia'!AC29)))</f>
        <v>-</v>
      </c>
      <c r="J29" s="29" t="str">
        <f>IF('Órdenes según Instancia'!N29=0,"-",IF('Órdenes según Instancia'!AC29=0,"-",('Órdenes según Instancia'!N29/'Órdenes según Instancia'!AC29)))</f>
        <v>-</v>
      </c>
      <c r="K29" s="29" t="str">
        <f>IF('Órdenes según Instancia'!S29=0,"-",IF('Órdenes según Instancia'!AC29=0,"-",('Órdenes según Instancia'!S29/'Órdenes según Instancia'!AC29)))</f>
        <v>-</v>
      </c>
      <c r="L29" s="29" t="str">
        <f>IF('Órdenes según Instancia'!X29=0,"-",IF('Órdenes según Instancia'!AC29=0,"-",('Órdenes según Instancia'!X29/'Órdenes según Instancia'!AC29)))</f>
        <v>-</v>
      </c>
      <c r="M29" s="29">
        <f>IF('Órdenes según Instancia'!E29=0,"-",IF('Órdenes según Instancia'!AD29=0,"-",('Órdenes según Instancia'!E29/'Órdenes según Instancia'!AD29)))</f>
        <v>1</v>
      </c>
      <c r="N29" s="29" t="str">
        <f>IF('Órdenes según Instancia'!J29=0,"-",IF('Órdenes según Instancia'!AD29=0,"-",('Órdenes según Instancia'!J29/'Órdenes según Instancia'!AD29)))</f>
        <v>-</v>
      </c>
      <c r="O29" s="29" t="str">
        <f>IF('Órdenes según Instancia'!O29=0,"-",IF('Órdenes según Instancia'!AD29=0,"-",('Órdenes según Instancia'!O29/'Órdenes según Instancia'!AD29)))</f>
        <v>-</v>
      </c>
      <c r="P29" s="29" t="str">
        <f>IF('Órdenes según Instancia'!T29=0,"-",IF('Órdenes según Instancia'!AD29=0,"-",('Órdenes según Instancia'!T29/'Órdenes según Instancia'!AD29)))</f>
        <v>-</v>
      </c>
      <c r="Q29" s="29" t="str">
        <f>IF('Órdenes según Instancia'!Y29=0,"-",IF('Órdenes según Instancia'!AD29=0,"-",('Órdenes según Instancia'!Y29/'Órdenes según Instancia'!AD29)))</f>
        <v>-</v>
      </c>
      <c r="R29" s="29">
        <f>IF('Órdenes según Instancia'!F29=0,"-",IF('Órdenes según Instancia'!AE29=0,"-",('Órdenes según Instancia'!F29/'Órdenes según Instancia'!AE29)))</f>
        <v>1</v>
      </c>
      <c r="S29" s="29" t="str">
        <f>IF('Órdenes según Instancia'!K29=0,"-",IF('Órdenes según Instancia'!AE29=0,"-",('Órdenes según Instancia'!K29/'Órdenes según Instancia'!AE29)))</f>
        <v>-</v>
      </c>
      <c r="T29" s="29" t="str">
        <f>IF('Órdenes según Instancia'!P29=0,"-",IF('Órdenes según Instancia'!AE29=0,"-",('Órdenes según Instancia'!P29/'Órdenes según Instancia'!AE29)))</f>
        <v>-</v>
      </c>
      <c r="U29" s="29" t="str">
        <f>IF('Órdenes según Instancia'!U29=0,"-",IF('Órdenes según Instancia'!AE29=0,"-",('Órdenes según Instancia'!U29/('Órdenes según Instancia'!AE29))))</f>
        <v>-</v>
      </c>
      <c r="V29" s="29" t="str">
        <f>IF('Órdenes según Instancia'!Z29=0,"-",IF('Órdenes según Instancia'!AE29=0,"-",('Órdenes según Instancia'!Z29/'Órdenes según Instancia'!AE29)))</f>
        <v>-</v>
      </c>
    </row>
    <row r="30" spans="2:22" ht="20.100000000000001" customHeight="1" thickBot="1" x14ac:dyDescent="0.25">
      <c r="B30" s="5" t="s">
        <v>37</v>
      </c>
      <c r="C30" s="29">
        <f>IF('Órdenes según Instancia'!C30=0,"-",IF('Órdenes según Instancia'!AB30=0,"-",('Órdenes según Instancia'!C30/'Órdenes según Instancia'!AB30)))</f>
        <v>0.96376811594202894</v>
      </c>
      <c r="D30" s="29" t="str">
        <f>IF('Órdenes según Instancia'!H30=0,"-",IF('Órdenes según Instancia'!AB30=0,"-",('Órdenes según Instancia'!H30/'Órdenes según Instancia'!AB30)))</f>
        <v>-</v>
      </c>
      <c r="E30" s="29">
        <f>IF('Órdenes según Instancia'!M30=0,"-",IF('Órdenes según Instancia'!AB30=0,"-",('Órdenes según Instancia'!M30/'Órdenes según Instancia'!AB30)))</f>
        <v>3.6231884057971016E-2</v>
      </c>
      <c r="F30" s="29" t="str">
        <f>IF('Órdenes según Instancia'!R30=0,"-",IF('Órdenes según Instancia'!AB30=0,"-",('Órdenes según Instancia'!R30/'Órdenes según Instancia'!AB30)))</f>
        <v>-</v>
      </c>
      <c r="G30" s="29" t="str">
        <f>IF('Órdenes según Instancia'!W30=0,"-",IF('Órdenes según Instancia'!AB30=0,"-",('Órdenes según Instancia'!W30/'Órdenes según Instancia'!AB30)))</f>
        <v>-</v>
      </c>
      <c r="H30" s="29" t="str">
        <f>IF('Órdenes según Instancia'!D30=0,"-",IF('Órdenes según Instancia'!AC30=0,"-",('Órdenes según Instancia'!D30/'Órdenes según Instancia'!AC30)))</f>
        <v>-</v>
      </c>
      <c r="I30" s="29" t="str">
        <f>IF('Órdenes según Instancia'!I30=0,"-",IF('Órdenes según Instancia'!AC30=0,"-",('Órdenes según Instancia'!I30/'Órdenes según Instancia'!AC30)))</f>
        <v>-</v>
      </c>
      <c r="J30" s="29" t="str">
        <f>IF('Órdenes según Instancia'!N30=0,"-",IF('Órdenes según Instancia'!AC30=0,"-",('Órdenes según Instancia'!N30/'Órdenes según Instancia'!AC30)))</f>
        <v>-</v>
      </c>
      <c r="K30" s="29" t="str">
        <f>IF('Órdenes según Instancia'!S30=0,"-",IF('Órdenes según Instancia'!AC30=0,"-",('Órdenes según Instancia'!S30/'Órdenes según Instancia'!AC30)))</f>
        <v>-</v>
      </c>
      <c r="L30" s="29" t="str">
        <f>IF('Órdenes según Instancia'!X30=0,"-",IF('Órdenes según Instancia'!AC30=0,"-",('Órdenes según Instancia'!X30/'Órdenes según Instancia'!AC30)))</f>
        <v>-</v>
      </c>
      <c r="M30" s="29">
        <f>IF('Órdenes según Instancia'!E30=0,"-",IF('Órdenes según Instancia'!AD30=0,"-",('Órdenes según Instancia'!E30/'Órdenes según Instancia'!AD30)))</f>
        <v>0.94047619047619047</v>
      </c>
      <c r="N30" s="29" t="str">
        <f>IF('Órdenes según Instancia'!J30=0,"-",IF('Órdenes según Instancia'!AD30=0,"-",('Órdenes según Instancia'!J30/'Órdenes según Instancia'!AD30)))</f>
        <v>-</v>
      </c>
      <c r="O30" s="29">
        <f>IF('Órdenes según Instancia'!O30=0,"-",IF('Órdenes según Instancia'!AD30=0,"-",('Órdenes según Instancia'!O30/'Órdenes según Instancia'!AD30)))</f>
        <v>5.9523809523809521E-2</v>
      </c>
      <c r="P30" s="29" t="str">
        <f>IF('Órdenes según Instancia'!T30=0,"-",IF('Órdenes según Instancia'!AD30=0,"-",('Órdenes según Instancia'!T30/'Órdenes según Instancia'!AD30)))</f>
        <v>-</v>
      </c>
      <c r="Q30" s="29" t="str">
        <f>IF('Órdenes según Instancia'!Y30=0,"-",IF('Órdenes según Instancia'!AD30=0,"-",('Órdenes según Instancia'!Y30/'Órdenes según Instancia'!AD30)))</f>
        <v>-</v>
      </c>
      <c r="R30" s="29">
        <f>IF('Órdenes según Instancia'!F30=0,"-",IF('Órdenes según Instancia'!AE30=0,"-",('Órdenes según Instancia'!F30/'Órdenes según Instancia'!AE30)))</f>
        <v>1</v>
      </c>
      <c r="S30" s="29" t="str">
        <f>IF('Órdenes según Instancia'!K30=0,"-",IF('Órdenes según Instancia'!AE30=0,"-",('Órdenes según Instancia'!K30/'Órdenes según Instancia'!AE30)))</f>
        <v>-</v>
      </c>
      <c r="T30" s="29" t="str">
        <f>IF('Órdenes según Instancia'!P30=0,"-",IF('Órdenes según Instancia'!AE30=0,"-",('Órdenes según Instancia'!P30/'Órdenes según Instancia'!AE30)))</f>
        <v>-</v>
      </c>
      <c r="U30" s="29" t="str">
        <f>IF('Órdenes según Instancia'!U30=0,"-",IF('Órdenes según Instancia'!AE30=0,"-",('Órdenes según Instancia'!U30/('Órdenes según Instancia'!AE30))))</f>
        <v>-</v>
      </c>
      <c r="V30" s="29" t="str">
        <f>IF('Órdenes según Instancia'!Z30=0,"-",IF('Órdenes según Instancia'!AE30=0,"-",('Órdenes según Instancia'!Z30/'Órdenes según Instancia'!AE30)))</f>
        <v>-</v>
      </c>
    </row>
    <row r="31" spans="2:22" ht="20.100000000000001" customHeight="1" thickBot="1" x14ac:dyDescent="0.25">
      <c r="B31" s="6" t="s">
        <v>38</v>
      </c>
      <c r="C31" s="30">
        <f>IF('Órdenes según Instancia'!C31=0,"-",IF('Órdenes según Instancia'!AB31=0,"-",('Órdenes según Instancia'!C31/'Órdenes según Instancia'!AB31)))</f>
        <v>1</v>
      </c>
      <c r="D31" s="30" t="str">
        <f>IF('Órdenes según Instancia'!H31=0,"-",IF('Órdenes según Instancia'!AB31=0,"-",('Órdenes según Instancia'!H31/'Órdenes según Instancia'!AB31)))</f>
        <v>-</v>
      </c>
      <c r="E31" s="30" t="str">
        <f>IF('Órdenes según Instancia'!M31=0,"-",IF('Órdenes según Instancia'!AB31=0,"-",('Órdenes según Instancia'!M31/'Órdenes según Instancia'!AB31)))</f>
        <v>-</v>
      </c>
      <c r="F31" s="30" t="str">
        <f>IF('Órdenes según Instancia'!R31=0,"-",IF('Órdenes según Instancia'!AB31=0,"-",('Órdenes según Instancia'!R31/'Órdenes según Instancia'!AB31)))</f>
        <v>-</v>
      </c>
      <c r="G31" s="30" t="str">
        <f>IF('Órdenes según Instancia'!W31=0,"-",IF('Órdenes según Instancia'!AB31=0,"-",('Órdenes según Instancia'!W31/'Órdenes según Instancia'!AB31)))</f>
        <v>-</v>
      </c>
      <c r="H31" s="30" t="str">
        <f>IF('Órdenes según Instancia'!D31=0,"-",IF('Órdenes según Instancia'!AC31=0,"-",('Órdenes según Instancia'!D31/'Órdenes según Instancia'!AC31)))</f>
        <v>-</v>
      </c>
      <c r="I31" s="30" t="str">
        <f>IF('Órdenes según Instancia'!I31=0,"-",IF('Órdenes según Instancia'!AC31=0,"-",('Órdenes según Instancia'!I31/'Órdenes según Instancia'!AC31)))</f>
        <v>-</v>
      </c>
      <c r="J31" s="30" t="str">
        <f>IF('Órdenes según Instancia'!N31=0,"-",IF('Órdenes según Instancia'!AC31=0,"-",('Órdenes según Instancia'!N31/'Órdenes según Instancia'!AC31)))</f>
        <v>-</v>
      </c>
      <c r="K31" s="30" t="str">
        <f>IF('Órdenes según Instancia'!S31=0,"-",IF('Órdenes según Instancia'!AC31=0,"-",('Órdenes según Instancia'!S31/'Órdenes según Instancia'!AC31)))</f>
        <v>-</v>
      </c>
      <c r="L31" s="30" t="str">
        <f>IF('Órdenes según Instancia'!X31=0,"-",IF('Órdenes según Instancia'!AC31=0,"-",('Órdenes según Instancia'!X31/'Órdenes según Instancia'!AC31)))</f>
        <v>-</v>
      </c>
      <c r="M31" s="30">
        <f>IF('Órdenes según Instancia'!E31=0,"-",IF('Órdenes según Instancia'!AD31=0,"-",('Órdenes según Instancia'!E31/'Órdenes según Instancia'!AD31)))</f>
        <v>1</v>
      </c>
      <c r="N31" s="30" t="str">
        <f>IF('Órdenes según Instancia'!J31=0,"-",IF('Órdenes según Instancia'!AD31=0,"-",('Órdenes según Instancia'!J31/'Órdenes según Instancia'!AD31)))</f>
        <v>-</v>
      </c>
      <c r="O31" s="30" t="str">
        <f>IF('Órdenes según Instancia'!O31=0,"-",IF('Órdenes según Instancia'!AD31=0,"-",('Órdenes según Instancia'!O31/'Órdenes según Instancia'!AD31)))</f>
        <v>-</v>
      </c>
      <c r="P31" s="30" t="str">
        <f>IF('Órdenes según Instancia'!T31=0,"-",IF('Órdenes según Instancia'!AD31=0,"-",('Órdenes según Instancia'!T31/'Órdenes según Instancia'!AD31)))</f>
        <v>-</v>
      </c>
      <c r="Q31" s="30" t="str">
        <f>IF('Órdenes según Instancia'!Y31=0,"-",IF('Órdenes según Instancia'!AD31=0,"-",('Órdenes según Instancia'!Y31/'Órdenes según Instancia'!AD31)))</f>
        <v>-</v>
      </c>
      <c r="R31" s="30">
        <f>IF('Órdenes según Instancia'!F31=0,"-",IF('Órdenes según Instancia'!AE31=0,"-",('Órdenes según Instancia'!F31/'Órdenes según Instancia'!AE31)))</f>
        <v>1</v>
      </c>
      <c r="S31" s="30" t="str">
        <f>IF('Órdenes según Instancia'!K31=0,"-",IF('Órdenes según Instancia'!AE31=0,"-",('Órdenes según Instancia'!K31/'Órdenes según Instancia'!AE31)))</f>
        <v>-</v>
      </c>
      <c r="T31" s="30" t="str">
        <f>IF('Órdenes según Instancia'!P31=0,"-",IF('Órdenes según Instancia'!AE31=0,"-",('Órdenes según Instancia'!P31/'Órdenes según Instancia'!AE31)))</f>
        <v>-</v>
      </c>
      <c r="U31" s="30" t="str">
        <f>IF('Órdenes según Instancia'!U31=0,"-",IF('Órdenes según Instancia'!AE31=0,"-",('Órdenes según Instancia'!U31/('Órdenes según Instancia'!AE31))))</f>
        <v>-</v>
      </c>
      <c r="V31" s="30" t="str">
        <f>IF('Órdenes según Instancia'!Z31=0,"-",IF('Órdenes según Instancia'!AE31=0,"-",('Órdenes según Instancia'!Z31/'Órdenes según Instancia'!AE31)))</f>
        <v>-</v>
      </c>
    </row>
    <row r="32" spans="2:22" ht="20.100000000000001" customHeight="1" thickBot="1" x14ac:dyDescent="0.25">
      <c r="B32" s="7" t="s">
        <v>39</v>
      </c>
      <c r="C32" s="28">
        <f>IF('Órdenes según Instancia'!C32=0,"-",IF('Órdenes según Instancia'!AB32=0,"-",('Órdenes según Instancia'!C32/'Órdenes según Instancia'!AB32)))</f>
        <v>0.91950255470934161</v>
      </c>
      <c r="D32" s="28">
        <f>IF('Órdenes según Instancia'!H32=0,"-",IF('Órdenes según Instancia'!AB32=0,"-",('Órdenes según Instancia'!H32/'Órdenes según Instancia'!AB32)))</f>
        <v>2.699315530704714E-3</v>
      </c>
      <c r="E32" s="28">
        <f>IF('Órdenes según Instancia'!M32=0,"-",IF('Órdenes según Instancia'!AB32=0,"-",('Órdenes según Instancia'!M32/'Órdenes según Instancia'!AB32)))</f>
        <v>5.9288537549407112E-2</v>
      </c>
      <c r="F32" s="28">
        <f>IF('Órdenes según Instancia'!R32=0,"-",IF('Órdenes según Instancia'!AB32=0,"-",('Órdenes según Instancia'!R32/'Órdenes según Instancia'!AB32)))</f>
        <v>1.6581509688614673E-2</v>
      </c>
      <c r="G32" s="28">
        <f>IF('Órdenes según Instancia'!W32=0,"-",IF('Órdenes según Instancia'!AB32=0,"-",('Órdenes según Instancia'!W32/'Órdenes según Instancia'!AB32)))</f>
        <v>1.9280825219319387E-3</v>
      </c>
      <c r="H32" s="28">
        <f>IF('Órdenes según Instancia'!D32=0,"-",IF('Órdenes según Instancia'!AC32=0,"-",('Órdenes según Instancia'!D32/'Órdenes según Instancia'!AC32)))</f>
        <v>1</v>
      </c>
      <c r="I32" s="28" t="str">
        <f>IF('Órdenes según Instancia'!I32=0,"-",IF('Órdenes según Instancia'!AC32=0,"-",('Órdenes según Instancia'!I32/'Órdenes según Instancia'!AC32)))</f>
        <v>-</v>
      </c>
      <c r="J32" s="28" t="str">
        <f>IF('Órdenes según Instancia'!N32=0,"-",IF('Órdenes según Instancia'!AC32=0,"-",('Órdenes según Instancia'!N32/'Órdenes según Instancia'!AC32)))</f>
        <v>-</v>
      </c>
      <c r="K32" s="28" t="str">
        <f>IF('Órdenes según Instancia'!S32=0,"-",IF('Órdenes según Instancia'!AC32=0,"-",('Órdenes según Instancia'!S32/'Órdenes según Instancia'!AC32)))</f>
        <v>-</v>
      </c>
      <c r="L32" s="28" t="str">
        <f>IF('Órdenes según Instancia'!X32=0,"-",IF('Órdenes según Instancia'!AC32=0,"-",('Órdenes según Instancia'!X32/'Órdenes según Instancia'!AC32)))</f>
        <v>-</v>
      </c>
      <c r="M32" s="28">
        <f>IF('Órdenes según Instancia'!E32=0,"-",IF('Órdenes según Instancia'!AD32=0,"-",('Órdenes según Instancia'!E32/'Órdenes según Instancia'!AD32)))</f>
        <v>0.8906822189068222</v>
      </c>
      <c r="N32" s="28">
        <f>IF('Órdenes según Instancia'!J32=0,"-",IF('Órdenes según Instancia'!AD32=0,"-",('Órdenes según Instancia'!J32/'Órdenes según Instancia'!AD32)))</f>
        <v>3.1194900311949003E-3</v>
      </c>
      <c r="O32" s="28">
        <f>IF('Órdenes según Instancia'!O32=0,"-",IF('Órdenes según Instancia'!AD32=0,"-",('Órdenes según Instancia'!O32/'Órdenes según Instancia'!AD32)))</f>
        <v>8.1649260816492611E-2</v>
      </c>
      <c r="P32" s="28">
        <f>IF('Órdenes según Instancia'!T32=0,"-",IF('Órdenes según Instancia'!AD32=0,"-",('Órdenes según Instancia'!T32/'Órdenes según Instancia'!AD32)))</f>
        <v>2.3328360233283604E-2</v>
      </c>
      <c r="Q32" s="28">
        <f>IF('Órdenes según Instancia'!Y32=0,"-",IF('Órdenes según Instancia'!AD32=0,"-",('Órdenes según Instancia'!Y32/'Órdenes según Instancia'!AD32)))</f>
        <v>1.2206700122067001E-3</v>
      </c>
      <c r="R32" s="28">
        <f>IF('Órdenes según Instancia'!F32=0,"-",IF('Órdenes según Instancia'!AE32=0,"-",('Órdenes según Instancia'!F32/'Órdenes según Instancia'!AE32)))</f>
        <v>0.99010238907849835</v>
      </c>
      <c r="S32" s="28">
        <f>IF('Órdenes según Instancia'!K32=0,"-",IF('Órdenes según Instancia'!AE32=0,"-",('Órdenes según Instancia'!K32/'Órdenes según Instancia'!AE32)))</f>
        <v>1.7064846416382253E-3</v>
      </c>
      <c r="T32" s="28">
        <f>IF('Órdenes según Instancia'!P32=0,"-",IF('Órdenes según Instancia'!AE32=0,"-",('Órdenes según Instancia'!P32/'Órdenes según Instancia'!AE32)))</f>
        <v>4.4368600682593859E-3</v>
      </c>
      <c r="U32" s="28" t="str">
        <f>IF('Órdenes según Instancia'!U32=0,"-",IF('Órdenes según Instancia'!AE32=0,"-",('Órdenes según Instancia'!U32/('Órdenes según Instancia'!AE32))))</f>
        <v>-</v>
      </c>
      <c r="V32" s="28">
        <f>IF('Órdenes según Instancia'!Z32=0,"-",IF('Órdenes según Instancia'!AE32=0,"-",('Órdenes según Instancia'!Z32/'Órdenes según Instancia'!AE32)))</f>
        <v>3.7542662116040954E-3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AJ31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19" max="19" width="13" customWidth="1"/>
  </cols>
  <sheetData>
    <row r="11" spans="2:36" ht="33" customHeight="1" x14ac:dyDescent="0.2"/>
    <row r="12" spans="2:36" s="59" customFormat="1" ht="58.5" customHeight="1" x14ac:dyDescent="0.2">
      <c r="C12" s="86" t="s">
        <v>225</v>
      </c>
      <c r="D12" s="86"/>
      <c r="E12" s="86" t="s">
        <v>148</v>
      </c>
      <c r="F12" s="86"/>
      <c r="G12" s="86" t="s">
        <v>149</v>
      </c>
      <c r="H12" s="86"/>
      <c r="I12" s="86" t="s">
        <v>226</v>
      </c>
      <c r="J12" s="86"/>
      <c r="K12" s="86" t="s">
        <v>227</v>
      </c>
      <c r="L12" s="86"/>
      <c r="M12" s="86" t="s">
        <v>150</v>
      </c>
      <c r="N12" s="86"/>
      <c r="O12" s="86" t="s">
        <v>151</v>
      </c>
      <c r="P12" s="86"/>
      <c r="Q12" s="86" t="s">
        <v>152</v>
      </c>
      <c r="R12" s="86"/>
      <c r="S12" s="86" t="s">
        <v>228</v>
      </c>
      <c r="T12" s="86"/>
      <c r="U12" s="86" t="s">
        <v>153</v>
      </c>
      <c r="V12" s="86"/>
      <c r="W12" s="86" t="s">
        <v>229</v>
      </c>
      <c r="X12" s="86"/>
      <c r="Y12" s="86" t="s">
        <v>230</v>
      </c>
      <c r="Z12" s="86"/>
      <c r="AA12" s="86" t="s">
        <v>231</v>
      </c>
      <c r="AB12" s="86"/>
      <c r="AC12" s="86" t="s">
        <v>232</v>
      </c>
      <c r="AD12" s="86"/>
      <c r="AE12" s="86" t="s">
        <v>233</v>
      </c>
      <c r="AF12" s="86"/>
      <c r="AG12" s="86" t="s">
        <v>154</v>
      </c>
      <c r="AH12" s="86"/>
      <c r="AI12" s="86" t="s">
        <v>155</v>
      </c>
      <c r="AJ12" s="86"/>
    </row>
    <row r="13" spans="2:36" ht="41.25" customHeight="1" thickBot="1" x14ac:dyDescent="0.25">
      <c r="B13" s="32"/>
      <c r="C13" s="34" t="s">
        <v>156</v>
      </c>
      <c r="D13" s="34" t="s">
        <v>157</v>
      </c>
      <c r="E13" s="34" t="s">
        <v>156</v>
      </c>
      <c r="F13" s="34" t="s">
        <v>157</v>
      </c>
      <c r="G13" s="34" t="s">
        <v>156</v>
      </c>
      <c r="H13" s="34" t="s">
        <v>157</v>
      </c>
      <c r="I13" s="34" t="s">
        <v>156</v>
      </c>
      <c r="J13" s="34" t="s">
        <v>157</v>
      </c>
      <c r="K13" s="34" t="s">
        <v>156</v>
      </c>
      <c r="L13" s="34" t="s">
        <v>157</v>
      </c>
      <c r="M13" s="34" t="s">
        <v>156</v>
      </c>
      <c r="N13" s="34" t="s">
        <v>157</v>
      </c>
      <c r="O13" s="34" t="s">
        <v>156</v>
      </c>
      <c r="P13" s="34" t="s">
        <v>157</v>
      </c>
      <c r="Q13" s="34" t="s">
        <v>156</v>
      </c>
      <c r="R13" s="34" t="s">
        <v>157</v>
      </c>
      <c r="S13" s="34" t="s">
        <v>156</v>
      </c>
      <c r="T13" s="34" t="s">
        <v>157</v>
      </c>
      <c r="U13" s="34" t="s">
        <v>156</v>
      </c>
      <c r="V13" s="34" t="s">
        <v>157</v>
      </c>
      <c r="W13" s="34" t="s">
        <v>156</v>
      </c>
      <c r="X13" s="34" t="s">
        <v>157</v>
      </c>
      <c r="Y13" s="34" t="s">
        <v>156</v>
      </c>
      <c r="Z13" s="34" t="s">
        <v>157</v>
      </c>
      <c r="AA13" s="34" t="s">
        <v>156</v>
      </c>
      <c r="AB13" s="34" t="s">
        <v>157</v>
      </c>
      <c r="AC13" s="34" t="s">
        <v>156</v>
      </c>
      <c r="AD13" s="34" t="s">
        <v>157</v>
      </c>
      <c r="AE13" s="34" t="s">
        <v>156</v>
      </c>
      <c r="AF13" s="34" t="s">
        <v>157</v>
      </c>
      <c r="AG13" s="34" t="s">
        <v>156</v>
      </c>
      <c r="AH13" s="34" t="s">
        <v>157</v>
      </c>
      <c r="AI13" s="34" t="s">
        <v>156</v>
      </c>
      <c r="AJ13" s="34" t="s">
        <v>157</v>
      </c>
    </row>
    <row r="14" spans="2:36" ht="20.100000000000001" customHeight="1" thickBot="1" x14ac:dyDescent="0.25">
      <c r="B14" s="3" t="s">
        <v>22</v>
      </c>
      <c r="C14" s="19">
        <v>71</v>
      </c>
      <c r="D14" s="19">
        <v>144</v>
      </c>
      <c r="E14" s="19">
        <v>91</v>
      </c>
      <c r="F14" s="19">
        <v>100</v>
      </c>
      <c r="G14" s="19">
        <v>936</v>
      </c>
      <c r="H14" s="19">
        <v>786</v>
      </c>
      <c r="I14" s="19">
        <v>907</v>
      </c>
      <c r="J14" s="19">
        <v>719</v>
      </c>
      <c r="K14" s="19">
        <v>185</v>
      </c>
      <c r="L14" s="19">
        <v>95</v>
      </c>
      <c r="M14" s="19">
        <v>211</v>
      </c>
      <c r="N14" s="19">
        <v>109</v>
      </c>
      <c r="O14" s="19">
        <v>100</v>
      </c>
      <c r="P14" s="19">
        <v>138</v>
      </c>
      <c r="Q14" s="19">
        <v>2501</v>
      </c>
      <c r="R14" s="19">
        <v>2091</v>
      </c>
      <c r="S14" s="19">
        <v>330</v>
      </c>
      <c r="T14" s="19">
        <v>21</v>
      </c>
      <c r="U14" s="19">
        <v>9</v>
      </c>
      <c r="V14" s="19">
        <v>2</v>
      </c>
      <c r="W14" s="19">
        <v>31</v>
      </c>
      <c r="X14" s="19">
        <v>2</v>
      </c>
      <c r="Y14" s="19">
        <v>8</v>
      </c>
      <c r="Z14" s="19">
        <v>2</v>
      </c>
      <c r="AA14" s="19">
        <v>45</v>
      </c>
      <c r="AB14" s="19">
        <v>0</v>
      </c>
      <c r="AC14" s="19">
        <v>386</v>
      </c>
      <c r="AD14" s="19">
        <v>25</v>
      </c>
      <c r="AE14" s="19">
        <v>0</v>
      </c>
      <c r="AF14" s="19">
        <v>0</v>
      </c>
      <c r="AG14" s="19">
        <v>226</v>
      </c>
      <c r="AH14" s="19">
        <v>15</v>
      </c>
      <c r="AI14" s="19">
        <v>1035</v>
      </c>
      <c r="AJ14" s="19">
        <v>67</v>
      </c>
    </row>
    <row r="15" spans="2:36" ht="20.100000000000001" customHeight="1" thickBot="1" x14ac:dyDescent="0.25">
      <c r="B15" s="4" t="s">
        <v>23</v>
      </c>
      <c r="C15" s="20">
        <v>3</v>
      </c>
      <c r="D15" s="20">
        <v>0</v>
      </c>
      <c r="E15" s="20">
        <v>11</v>
      </c>
      <c r="F15" s="20">
        <v>1</v>
      </c>
      <c r="G15" s="20">
        <v>103</v>
      </c>
      <c r="H15" s="20">
        <v>68</v>
      </c>
      <c r="I15" s="20">
        <v>96</v>
      </c>
      <c r="J15" s="20">
        <v>67</v>
      </c>
      <c r="K15" s="20">
        <v>11</v>
      </c>
      <c r="L15" s="20">
        <v>0</v>
      </c>
      <c r="M15" s="20">
        <v>15</v>
      </c>
      <c r="N15" s="20">
        <v>46</v>
      </c>
      <c r="O15" s="20">
        <v>5</v>
      </c>
      <c r="P15" s="20">
        <v>13</v>
      </c>
      <c r="Q15" s="20">
        <v>244</v>
      </c>
      <c r="R15" s="20">
        <v>195</v>
      </c>
      <c r="S15" s="20">
        <v>36</v>
      </c>
      <c r="T15" s="20">
        <v>0</v>
      </c>
      <c r="U15" s="20">
        <v>0</v>
      </c>
      <c r="V15" s="20">
        <v>0</v>
      </c>
      <c r="W15" s="20">
        <v>3</v>
      </c>
      <c r="X15" s="20">
        <v>0</v>
      </c>
      <c r="Y15" s="20">
        <v>0</v>
      </c>
      <c r="Z15" s="20">
        <v>0</v>
      </c>
      <c r="AA15" s="20">
        <v>26</v>
      </c>
      <c r="AB15" s="20">
        <v>0</v>
      </c>
      <c r="AC15" s="20">
        <v>43</v>
      </c>
      <c r="AD15" s="20">
        <v>0</v>
      </c>
      <c r="AE15" s="20">
        <v>1</v>
      </c>
      <c r="AF15" s="20">
        <v>0</v>
      </c>
      <c r="AG15" s="20">
        <v>69</v>
      </c>
      <c r="AH15" s="20">
        <v>0</v>
      </c>
      <c r="AI15" s="20">
        <v>178</v>
      </c>
      <c r="AJ15" s="20">
        <v>0</v>
      </c>
    </row>
    <row r="16" spans="2:36" ht="20.100000000000001" customHeight="1" thickBot="1" x14ac:dyDescent="0.25">
      <c r="B16" s="4" t="s">
        <v>24</v>
      </c>
      <c r="C16" s="20">
        <v>6</v>
      </c>
      <c r="D16" s="20">
        <v>0</v>
      </c>
      <c r="E16" s="20">
        <v>6</v>
      </c>
      <c r="F16" s="20">
        <v>2</v>
      </c>
      <c r="G16" s="20">
        <v>135</v>
      </c>
      <c r="H16" s="20">
        <v>11</v>
      </c>
      <c r="I16" s="20">
        <v>123</v>
      </c>
      <c r="J16" s="20">
        <v>11</v>
      </c>
      <c r="K16" s="20">
        <v>6</v>
      </c>
      <c r="L16" s="20">
        <v>5</v>
      </c>
      <c r="M16" s="20">
        <v>30</v>
      </c>
      <c r="N16" s="20">
        <v>0</v>
      </c>
      <c r="O16" s="20">
        <v>8</v>
      </c>
      <c r="P16" s="20">
        <v>0</v>
      </c>
      <c r="Q16" s="20">
        <v>314</v>
      </c>
      <c r="R16" s="20">
        <v>29</v>
      </c>
      <c r="S16" s="20">
        <v>26</v>
      </c>
      <c r="T16" s="20">
        <v>0</v>
      </c>
      <c r="U16" s="20">
        <v>0</v>
      </c>
      <c r="V16" s="20">
        <v>0</v>
      </c>
      <c r="W16" s="20">
        <v>9</v>
      </c>
      <c r="X16" s="20">
        <v>0</v>
      </c>
      <c r="Y16" s="20">
        <v>0</v>
      </c>
      <c r="Z16" s="20">
        <v>0</v>
      </c>
      <c r="AA16" s="20">
        <v>20</v>
      </c>
      <c r="AB16" s="20">
        <v>0</v>
      </c>
      <c r="AC16" s="20">
        <v>38</v>
      </c>
      <c r="AD16" s="20">
        <v>0</v>
      </c>
      <c r="AE16" s="20">
        <v>0</v>
      </c>
      <c r="AF16" s="20">
        <v>0</v>
      </c>
      <c r="AG16" s="20">
        <v>5</v>
      </c>
      <c r="AH16" s="20">
        <v>0</v>
      </c>
      <c r="AI16" s="20">
        <v>98</v>
      </c>
      <c r="AJ16" s="20">
        <v>0</v>
      </c>
    </row>
    <row r="17" spans="2:36" ht="20.100000000000001" customHeight="1" thickBot="1" x14ac:dyDescent="0.25">
      <c r="B17" s="4" t="s">
        <v>25</v>
      </c>
      <c r="C17" s="20">
        <v>7</v>
      </c>
      <c r="D17" s="20">
        <v>12</v>
      </c>
      <c r="E17" s="20">
        <v>23</v>
      </c>
      <c r="F17" s="20">
        <v>0</v>
      </c>
      <c r="G17" s="20">
        <v>203</v>
      </c>
      <c r="H17" s="20">
        <v>81</v>
      </c>
      <c r="I17" s="20">
        <v>156</v>
      </c>
      <c r="J17" s="20">
        <v>55</v>
      </c>
      <c r="K17" s="20">
        <v>3</v>
      </c>
      <c r="L17" s="20">
        <v>4</v>
      </c>
      <c r="M17" s="20">
        <v>4</v>
      </c>
      <c r="N17" s="20">
        <v>52</v>
      </c>
      <c r="O17" s="20">
        <v>3</v>
      </c>
      <c r="P17" s="20">
        <v>46</v>
      </c>
      <c r="Q17" s="20">
        <v>399</v>
      </c>
      <c r="R17" s="20">
        <v>250</v>
      </c>
      <c r="S17" s="20">
        <v>25</v>
      </c>
      <c r="T17" s="20">
        <v>1</v>
      </c>
      <c r="U17" s="20">
        <v>0</v>
      </c>
      <c r="V17" s="20">
        <v>0</v>
      </c>
      <c r="W17" s="20">
        <v>1</v>
      </c>
      <c r="X17" s="20">
        <v>0</v>
      </c>
      <c r="Y17" s="20">
        <v>1</v>
      </c>
      <c r="Z17" s="20">
        <v>0</v>
      </c>
      <c r="AA17" s="20">
        <v>0</v>
      </c>
      <c r="AB17" s="20">
        <v>0</v>
      </c>
      <c r="AC17" s="20">
        <v>27</v>
      </c>
      <c r="AD17" s="20">
        <v>1</v>
      </c>
      <c r="AE17" s="20">
        <v>0</v>
      </c>
      <c r="AF17" s="20">
        <v>0</v>
      </c>
      <c r="AG17" s="20">
        <v>29</v>
      </c>
      <c r="AH17" s="20">
        <v>11</v>
      </c>
      <c r="AI17" s="20">
        <v>83</v>
      </c>
      <c r="AJ17" s="20">
        <v>13</v>
      </c>
    </row>
    <row r="18" spans="2:36" ht="20.100000000000001" customHeight="1" thickBot="1" x14ac:dyDescent="0.25">
      <c r="B18" s="4" t="s">
        <v>26</v>
      </c>
      <c r="C18" s="20">
        <v>4</v>
      </c>
      <c r="D18" s="20">
        <v>13</v>
      </c>
      <c r="E18" s="20">
        <v>24</v>
      </c>
      <c r="F18" s="20">
        <v>0</v>
      </c>
      <c r="G18" s="20">
        <v>317</v>
      </c>
      <c r="H18" s="20">
        <v>71</v>
      </c>
      <c r="I18" s="20">
        <v>283</v>
      </c>
      <c r="J18" s="20">
        <v>70</v>
      </c>
      <c r="K18" s="20">
        <v>75</v>
      </c>
      <c r="L18" s="20">
        <v>7</v>
      </c>
      <c r="M18" s="20">
        <v>141</v>
      </c>
      <c r="N18" s="20">
        <v>12</v>
      </c>
      <c r="O18" s="20">
        <v>24</v>
      </c>
      <c r="P18" s="20">
        <v>0</v>
      </c>
      <c r="Q18" s="20">
        <v>868</v>
      </c>
      <c r="R18" s="20">
        <v>173</v>
      </c>
      <c r="S18" s="20">
        <v>51</v>
      </c>
      <c r="T18" s="20">
        <v>0</v>
      </c>
      <c r="U18" s="20">
        <v>0</v>
      </c>
      <c r="V18" s="20">
        <v>0</v>
      </c>
      <c r="W18" s="20">
        <v>11</v>
      </c>
      <c r="X18" s="20">
        <v>25</v>
      </c>
      <c r="Y18" s="20">
        <v>8</v>
      </c>
      <c r="Z18" s="20">
        <v>0</v>
      </c>
      <c r="AA18" s="20">
        <v>24</v>
      </c>
      <c r="AB18" s="20">
        <v>4</v>
      </c>
      <c r="AC18" s="20">
        <v>86</v>
      </c>
      <c r="AD18" s="20">
        <v>35</v>
      </c>
      <c r="AE18" s="20">
        <v>0</v>
      </c>
      <c r="AF18" s="20">
        <v>0</v>
      </c>
      <c r="AG18" s="20">
        <v>31</v>
      </c>
      <c r="AH18" s="20">
        <v>3</v>
      </c>
      <c r="AI18" s="20">
        <v>211</v>
      </c>
      <c r="AJ18" s="20">
        <v>67</v>
      </c>
    </row>
    <row r="19" spans="2:36" ht="20.100000000000001" customHeight="1" thickBot="1" x14ac:dyDescent="0.25">
      <c r="B19" s="4" t="s">
        <v>27</v>
      </c>
      <c r="C19" s="20">
        <v>0</v>
      </c>
      <c r="D19" s="20">
        <v>2</v>
      </c>
      <c r="E19" s="20">
        <v>0</v>
      </c>
      <c r="F19" s="20">
        <v>0</v>
      </c>
      <c r="G19" s="20">
        <v>54</v>
      </c>
      <c r="H19" s="20">
        <v>5</v>
      </c>
      <c r="I19" s="20">
        <v>52</v>
      </c>
      <c r="J19" s="20">
        <v>5</v>
      </c>
      <c r="K19" s="20">
        <v>0</v>
      </c>
      <c r="L19" s="20">
        <v>0</v>
      </c>
      <c r="M19" s="20">
        <v>22</v>
      </c>
      <c r="N19" s="20">
        <v>3</v>
      </c>
      <c r="O19" s="20">
        <v>1</v>
      </c>
      <c r="P19" s="20">
        <v>0</v>
      </c>
      <c r="Q19" s="20">
        <v>129</v>
      </c>
      <c r="R19" s="20">
        <v>15</v>
      </c>
      <c r="S19" s="20">
        <v>12</v>
      </c>
      <c r="T19" s="20">
        <v>0</v>
      </c>
      <c r="U19" s="20">
        <v>0</v>
      </c>
      <c r="V19" s="20">
        <v>0</v>
      </c>
      <c r="W19" s="20">
        <v>4</v>
      </c>
      <c r="X19" s="20">
        <v>0</v>
      </c>
      <c r="Y19" s="20">
        <v>0</v>
      </c>
      <c r="Z19" s="20">
        <v>0</v>
      </c>
      <c r="AA19" s="20">
        <v>11</v>
      </c>
      <c r="AB19" s="20">
        <v>0</v>
      </c>
      <c r="AC19" s="20">
        <v>14</v>
      </c>
      <c r="AD19" s="20">
        <v>0</v>
      </c>
      <c r="AE19" s="20">
        <v>0</v>
      </c>
      <c r="AF19" s="20">
        <v>0</v>
      </c>
      <c r="AG19" s="20">
        <v>5</v>
      </c>
      <c r="AH19" s="20">
        <v>0</v>
      </c>
      <c r="AI19" s="20">
        <v>46</v>
      </c>
      <c r="AJ19" s="20">
        <v>0</v>
      </c>
    </row>
    <row r="20" spans="2:36" ht="20.100000000000001" customHeight="1" thickBot="1" x14ac:dyDescent="0.25">
      <c r="B20" s="4" t="s">
        <v>28</v>
      </c>
      <c r="C20" s="20">
        <v>8</v>
      </c>
      <c r="D20" s="20">
        <v>2</v>
      </c>
      <c r="E20" s="20">
        <v>40</v>
      </c>
      <c r="F20" s="20">
        <v>3</v>
      </c>
      <c r="G20" s="20">
        <v>276</v>
      </c>
      <c r="H20" s="20">
        <v>37</v>
      </c>
      <c r="I20" s="20">
        <v>268</v>
      </c>
      <c r="J20" s="20">
        <v>38</v>
      </c>
      <c r="K20" s="20">
        <v>52</v>
      </c>
      <c r="L20" s="20">
        <v>1</v>
      </c>
      <c r="M20" s="20">
        <v>16</v>
      </c>
      <c r="N20" s="20">
        <v>0</v>
      </c>
      <c r="O20" s="20">
        <v>19</v>
      </c>
      <c r="P20" s="20">
        <v>4</v>
      </c>
      <c r="Q20" s="20">
        <v>679</v>
      </c>
      <c r="R20" s="20">
        <v>85</v>
      </c>
      <c r="S20" s="20">
        <v>66</v>
      </c>
      <c r="T20" s="20">
        <v>1</v>
      </c>
      <c r="U20" s="20">
        <v>0</v>
      </c>
      <c r="V20" s="20">
        <v>0</v>
      </c>
      <c r="W20" s="20">
        <v>6</v>
      </c>
      <c r="X20" s="20">
        <v>0</v>
      </c>
      <c r="Y20" s="20">
        <v>0</v>
      </c>
      <c r="Z20" s="20">
        <v>0</v>
      </c>
      <c r="AA20" s="20">
        <v>6</v>
      </c>
      <c r="AB20" s="20">
        <v>0</v>
      </c>
      <c r="AC20" s="20">
        <v>69</v>
      </c>
      <c r="AD20" s="20">
        <v>2</v>
      </c>
      <c r="AE20" s="20">
        <v>1</v>
      </c>
      <c r="AF20" s="20">
        <v>0</v>
      </c>
      <c r="AG20" s="20">
        <v>33</v>
      </c>
      <c r="AH20" s="20">
        <v>1</v>
      </c>
      <c r="AI20" s="20">
        <v>181</v>
      </c>
      <c r="AJ20" s="20">
        <v>4</v>
      </c>
    </row>
    <row r="21" spans="2:36" ht="20.100000000000001" customHeight="1" thickBot="1" x14ac:dyDescent="0.25">
      <c r="B21" s="4" t="s">
        <v>29</v>
      </c>
      <c r="C21" s="20">
        <v>2</v>
      </c>
      <c r="D21" s="20">
        <v>4</v>
      </c>
      <c r="E21" s="20">
        <v>84</v>
      </c>
      <c r="F21" s="20">
        <v>13</v>
      </c>
      <c r="G21" s="20">
        <v>388</v>
      </c>
      <c r="H21" s="20">
        <v>22</v>
      </c>
      <c r="I21" s="20">
        <v>388</v>
      </c>
      <c r="J21" s="20">
        <v>22</v>
      </c>
      <c r="K21" s="20">
        <v>7</v>
      </c>
      <c r="L21" s="20">
        <v>0</v>
      </c>
      <c r="M21" s="20">
        <v>230</v>
      </c>
      <c r="N21" s="20">
        <v>16</v>
      </c>
      <c r="O21" s="20">
        <v>13</v>
      </c>
      <c r="P21" s="20">
        <v>15</v>
      </c>
      <c r="Q21" s="20">
        <v>1112</v>
      </c>
      <c r="R21" s="20">
        <v>92</v>
      </c>
      <c r="S21" s="20">
        <v>73</v>
      </c>
      <c r="T21" s="20">
        <v>1</v>
      </c>
      <c r="U21" s="20">
        <v>0</v>
      </c>
      <c r="V21" s="20">
        <v>0</v>
      </c>
      <c r="W21" s="20">
        <v>18</v>
      </c>
      <c r="X21" s="20">
        <v>1</v>
      </c>
      <c r="Y21" s="20">
        <v>1</v>
      </c>
      <c r="Z21" s="20">
        <v>0</v>
      </c>
      <c r="AA21" s="20">
        <v>18</v>
      </c>
      <c r="AB21" s="20">
        <v>1</v>
      </c>
      <c r="AC21" s="20">
        <v>92</v>
      </c>
      <c r="AD21" s="20">
        <v>2</v>
      </c>
      <c r="AE21" s="20">
        <v>6</v>
      </c>
      <c r="AF21" s="20">
        <v>0</v>
      </c>
      <c r="AG21" s="20">
        <v>58</v>
      </c>
      <c r="AH21" s="20">
        <v>1</v>
      </c>
      <c r="AI21" s="20">
        <v>266</v>
      </c>
      <c r="AJ21" s="20">
        <v>6</v>
      </c>
    </row>
    <row r="22" spans="2:36" ht="20.100000000000001" customHeight="1" thickBot="1" x14ac:dyDescent="0.25">
      <c r="B22" s="4" t="s">
        <v>30</v>
      </c>
      <c r="C22" s="20">
        <v>30</v>
      </c>
      <c r="D22" s="20">
        <v>1</v>
      </c>
      <c r="E22" s="20">
        <v>17</v>
      </c>
      <c r="F22" s="20">
        <v>0</v>
      </c>
      <c r="G22" s="20">
        <v>644</v>
      </c>
      <c r="H22" s="20">
        <v>44</v>
      </c>
      <c r="I22" s="20">
        <v>600</v>
      </c>
      <c r="J22" s="20">
        <v>44</v>
      </c>
      <c r="K22" s="20">
        <v>4</v>
      </c>
      <c r="L22" s="20">
        <v>9</v>
      </c>
      <c r="M22" s="20">
        <v>41</v>
      </c>
      <c r="N22" s="20">
        <v>6</v>
      </c>
      <c r="O22" s="20">
        <v>44</v>
      </c>
      <c r="P22" s="20">
        <v>6</v>
      </c>
      <c r="Q22" s="20">
        <v>1380</v>
      </c>
      <c r="R22" s="20">
        <v>110</v>
      </c>
      <c r="S22" s="20">
        <v>102</v>
      </c>
      <c r="T22" s="20">
        <v>0</v>
      </c>
      <c r="U22" s="20">
        <v>0</v>
      </c>
      <c r="V22" s="20">
        <v>0</v>
      </c>
      <c r="W22" s="20">
        <v>31</v>
      </c>
      <c r="X22" s="20">
        <v>1</v>
      </c>
      <c r="Y22" s="20">
        <v>12</v>
      </c>
      <c r="Z22" s="20">
        <v>0</v>
      </c>
      <c r="AA22" s="20">
        <v>37</v>
      </c>
      <c r="AB22" s="20">
        <v>2</v>
      </c>
      <c r="AC22" s="20">
        <v>139</v>
      </c>
      <c r="AD22" s="20">
        <v>10</v>
      </c>
      <c r="AE22" s="20">
        <v>0</v>
      </c>
      <c r="AF22" s="20">
        <v>0</v>
      </c>
      <c r="AG22" s="20">
        <v>54</v>
      </c>
      <c r="AH22" s="20">
        <v>28</v>
      </c>
      <c r="AI22" s="20">
        <v>375</v>
      </c>
      <c r="AJ22" s="20">
        <v>41</v>
      </c>
    </row>
    <row r="23" spans="2:36" ht="20.100000000000001" customHeight="1" thickBot="1" x14ac:dyDescent="0.25">
      <c r="B23" s="4" t="s">
        <v>31</v>
      </c>
      <c r="C23" s="20">
        <v>13</v>
      </c>
      <c r="D23" s="20">
        <v>16</v>
      </c>
      <c r="E23" s="20">
        <v>61</v>
      </c>
      <c r="F23" s="20">
        <v>112</v>
      </c>
      <c r="G23" s="20">
        <v>672</v>
      </c>
      <c r="H23" s="20">
        <v>402</v>
      </c>
      <c r="I23" s="20">
        <v>622</v>
      </c>
      <c r="J23" s="20">
        <v>338</v>
      </c>
      <c r="K23" s="20">
        <v>11</v>
      </c>
      <c r="L23" s="20">
        <v>17</v>
      </c>
      <c r="M23" s="20">
        <v>142</v>
      </c>
      <c r="N23" s="20">
        <v>102</v>
      </c>
      <c r="O23" s="20">
        <v>105</v>
      </c>
      <c r="P23" s="20">
        <v>61</v>
      </c>
      <c r="Q23" s="20">
        <v>1626</v>
      </c>
      <c r="R23" s="20">
        <v>1048</v>
      </c>
      <c r="S23" s="20">
        <v>154</v>
      </c>
      <c r="T23" s="20">
        <v>18</v>
      </c>
      <c r="U23" s="20">
        <v>1</v>
      </c>
      <c r="V23" s="20">
        <v>0</v>
      </c>
      <c r="W23" s="20">
        <v>30</v>
      </c>
      <c r="X23" s="20">
        <v>7</v>
      </c>
      <c r="Y23" s="20">
        <v>11</v>
      </c>
      <c r="Z23" s="20">
        <v>1</v>
      </c>
      <c r="AA23" s="20">
        <v>40</v>
      </c>
      <c r="AB23" s="20">
        <v>8</v>
      </c>
      <c r="AC23" s="20">
        <v>190</v>
      </c>
      <c r="AD23" s="20">
        <v>15</v>
      </c>
      <c r="AE23" s="20">
        <v>21</v>
      </c>
      <c r="AF23" s="20">
        <v>2</v>
      </c>
      <c r="AG23" s="20">
        <v>105</v>
      </c>
      <c r="AH23" s="20">
        <v>8</v>
      </c>
      <c r="AI23" s="20">
        <v>552</v>
      </c>
      <c r="AJ23" s="20">
        <v>59</v>
      </c>
    </row>
    <row r="24" spans="2:36" ht="20.100000000000001" customHeight="1" thickBot="1" x14ac:dyDescent="0.25">
      <c r="B24" s="4" t="s">
        <v>32</v>
      </c>
      <c r="C24" s="20">
        <v>10</v>
      </c>
      <c r="D24" s="20">
        <v>1</v>
      </c>
      <c r="E24" s="20">
        <v>16</v>
      </c>
      <c r="F24" s="20">
        <v>0</v>
      </c>
      <c r="G24" s="20">
        <v>103</v>
      </c>
      <c r="H24" s="20">
        <v>25</v>
      </c>
      <c r="I24" s="20">
        <v>107</v>
      </c>
      <c r="J24" s="20">
        <v>25</v>
      </c>
      <c r="K24" s="20">
        <v>14</v>
      </c>
      <c r="L24" s="20">
        <v>0</v>
      </c>
      <c r="M24" s="20">
        <v>49</v>
      </c>
      <c r="N24" s="20">
        <v>6</v>
      </c>
      <c r="O24" s="20">
        <v>7</v>
      </c>
      <c r="P24" s="20">
        <v>0</v>
      </c>
      <c r="Q24" s="20">
        <v>306</v>
      </c>
      <c r="R24" s="20">
        <v>57</v>
      </c>
      <c r="S24" s="20">
        <v>27</v>
      </c>
      <c r="T24" s="20">
        <v>0</v>
      </c>
      <c r="U24" s="20">
        <v>0</v>
      </c>
      <c r="V24" s="20">
        <v>0</v>
      </c>
      <c r="W24" s="20">
        <v>3</v>
      </c>
      <c r="X24" s="20">
        <v>0</v>
      </c>
      <c r="Y24" s="20">
        <v>0</v>
      </c>
      <c r="Z24" s="20">
        <v>0</v>
      </c>
      <c r="AA24" s="20">
        <v>15</v>
      </c>
      <c r="AB24" s="20">
        <v>0</v>
      </c>
      <c r="AC24" s="20">
        <v>25</v>
      </c>
      <c r="AD24" s="20">
        <v>0</v>
      </c>
      <c r="AE24" s="20">
        <v>0</v>
      </c>
      <c r="AF24" s="20">
        <v>0</v>
      </c>
      <c r="AG24" s="20">
        <v>11</v>
      </c>
      <c r="AH24" s="20">
        <v>0</v>
      </c>
      <c r="AI24" s="20">
        <v>81</v>
      </c>
      <c r="AJ24" s="20">
        <v>0</v>
      </c>
    </row>
    <row r="25" spans="2:36" ht="20.100000000000001" customHeight="1" thickBot="1" x14ac:dyDescent="0.25">
      <c r="B25" s="4" t="s">
        <v>33</v>
      </c>
      <c r="C25" s="20">
        <v>22</v>
      </c>
      <c r="D25" s="20">
        <v>3</v>
      </c>
      <c r="E25" s="20">
        <v>10</v>
      </c>
      <c r="F25" s="20">
        <v>4</v>
      </c>
      <c r="G25" s="20">
        <v>289</v>
      </c>
      <c r="H25" s="20">
        <v>52</v>
      </c>
      <c r="I25" s="20">
        <v>291</v>
      </c>
      <c r="J25" s="20">
        <v>48</v>
      </c>
      <c r="K25" s="20">
        <v>15</v>
      </c>
      <c r="L25" s="20">
        <v>2</v>
      </c>
      <c r="M25" s="20">
        <v>42</v>
      </c>
      <c r="N25" s="20">
        <v>9</v>
      </c>
      <c r="O25" s="20">
        <v>8</v>
      </c>
      <c r="P25" s="20">
        <v>1</v>
      </c>
      <c r="Q25" s="20">
        <v>677</v>
      </c>
      <c r="R25" s="20">
        <v>119</v>
      </c>
      <c r="S25" s="20">
        <v>48</v>
      </c>
      <c r="T25" s="20">
        <v>3</v>
      </c>
      <c r="U25" s="20">
        <v>0</v>
      </c>
      <c r="V25" s="20">
        <v>0</v>
      </c>
      <c r="W25" s="20">
        <v>6</v>
      </c>
      <c r="X25" s="20">
        <v>1</v>
      </c>
      <c r="Y25" s="20">
        <v>2</v>
      </c>
      <c r="Z25" s="20">
        <v>0</v>
      </c>
      <c r="AA25" s="20">
        <v>25</v>
      </c>
      <c r="AB25" s="20">
        <v>1</v>
      </c>
      <c r="AC25" s="20">
        <v>60</v>
      </c>
      <c r="AD25" s="20">
        <v>3</v>
      </c>
      <c r="AE25" s="20">
        <v>1</v>
      </c>
      <c r="AF25" s="20">
        <v>0</v>
      </c>
      <c r="AG25" s="20">
        <v>35</v>
      </c>
      <c r="AH25" s="20">
        <v>0</v>
      </c>
      <c r="AI25" s="20">
        <v>177</v>
      </c>
      <c r="AJ25" s="20">
        <v>8</v>
      </c>
    </row>
    <row r="26" spans="2:36" ht="20.100000000000001" customHeight="1" thickBot="1" x14ac:dyDescent="0.25">
      <c r="B26" s="4" t="s">
        <v>34</v>
      </c>
      <c r="C26" s="20">
        <v>10</v>
      </c>
      <c r="D26" s="20">
        <v>3</v>
      </c>
      <c r="E26" s="20">
        <v>164</v>
      </c>
      <c r="F26" s="20">
        <v>3</v>
      </c>
      <c r="G26" s="20">
        <v>540</v>
      </c>
      <c r="H26" s="20">
        <v>56</v>
      </c>
      <c r="I26" s="20">
        <v>550</v>
      </c>
      <c r="J26" s="20">
        <v>54</v>
      </c>
      <c r="K26" s="20">
        <v>4</v>
      </c>
      <c r="L26" s="20">
        <v>0</v>
      </c>
      <c r="M26" s="20">
        <v>70</v>
      </c>
      <c r="N26" s="20">
        <v>5</v>
      </c>
      <c r="O26" s="20">
        <v>45</v>
      </c>
      <c r="P26" s="20">
        <v>0</v>
      </c>
      <c r="Q26" s="20">
        <v>1383</v>
      </c>
      <c r="R26" s="20">
        <v>121</v>
      </c>
      <c r="S26" s="20">
        <v>166</v>
      </c>
      <c r="T26" s="20">
        <v>0</v>
      </c>
      <c r="U26" s="20">
        <v>0</v>
      </c>
      <c r="V26" s="20">
        <v>0</v>
      </c>
      <c r="W26" s="20">
        <v>17</v>
      </c>
      <c r="X26" s="20">
        <v>0</v>
      </c>
      <c r="Y26" s="20">
        <v>13</v>
      </c>
      <c r="Z26" s="20">
        <v>0</v>
      </c>
      <c r="AA26" s="20">
        <v>17</v>
      </c>
      <c r="AB26" s="20">
        <v>0</v>
      </c>
      <c r="AC26" s="20">
        <v>155</v>
      </c>
      <c r="AD26" s="20">
        <v>0</v>
      </c>
      <c r="AE26" s="20">
        <v>10</v>
      </c>
      <c r="AF26" s="20">
        <v>0</v>
      </c>
      <c r="AG26" s="20">
        <v>122</v>
      </c>
      <c r="AH26" s="20">
        <v>0</v>
      </c>
      <c r="AI26" s="20">
        <v>500</v>
      </c>
      <c r="AJ26" s="20">
        <v>0</v>
      </c>
    </row>
    <row r="27" spans="2:36" ht="20.100000000000001" customHeight="1" thickBot="1" x14ac:dyDescent="0.25">
      <c r="B27" s="4" t="s">
        <v>35</v>
      </c>
      <c r="C27" s="20">
        <v>23</v>
      </c>
      <c r="D27" s="20">
        <v>10</v>
      </c>
      <c r="E27" s="20">
        <v>62</v>
      </c>
      <c r="F27" s="20">
        <v>2</v>
      </c>
      <c r="G27" s="20">
        <v>209</v>
      </c>
      <c r="H27" s="20">
        <v>122</v>
      </c>
      <c r="I27" s="20">
        <v>190</v>
      </c>
      <c r="J27" s="20">
        <v>122</v>
      </c>
      <c r="K27" s="20">
        <v>4</v>
      </c>
      <c r="L27" s="20">
        <v>3</v>
      </c>
      <c r="M27" s="20">
        <v>124</v>
      </c>
      <c r="N27" s="20">
        <v>69</v>
      </c>
      <c r="O27" s="20">
        <v>29</v>
      </c>
      <c r="P27" s="20">
        <v>63</v>
      </c>
      <c r="Q27" s="20">
        <v>641</v>
      </c>
      <c r="R27" s="20">
        <v>391</v>
      </c>
      <c r="S27" s="20">
        <v>65</v>
      </c>
      <c r="T27" s="20">
        <v>12</v>
      </c>
      <c r="U27" s="20">
        <v>0</v>
      </c>
      <c r="V27" s="20">
        <v>0</v>
      </c>
      <c r="W27" s="20">
        <v>10</v>
      </c>
      <c r="X27" s="20">
        <v>0</v>
      </c>
      <c r="Y27" s="20">
        <v>1</v>
      </c>
      <c r="Z27" s="20">
        <v>0</v>
      </c>
      <c r="AA27" s="20">
        <v>2</v>
      </c>
      <c r="AB27" s="20">
        <v>0</v>
      </c>
      <c r="AC27" s="20">
        <v>82</v>
      </c>
      <c r="AD27" s="20">
        <v>9</v>
      </c>
      <c r="AE27" s="20">
        <v>0</v>
      </c>
      <c r="AF27" s="20">
        <v>0</v>
      </c>
      <c r="AG27" s="20">
        <v>55</v>
      </c>
      <c r="AH27" s="20">
        <v>9</v>
      </c>
      <c r="AI27" s="20">
        <v>215</v>
      </c>
      <c r="AJ27" s="20">
        <v>30</v>
      </c>
    </row>
    <row r="28" spans="2:36" ht="20.100000000000001" customHeight="1" thickBot="1" x14ac:dyDescent="0.25">
      <c r="B28" s="4" t="s">
        <v>36</v>
      </c>
      <c r="C28" s="20">
        <v>15</v>
      </c>
      <c r="D28" s="20">
        <v>0</v>
      </c>
      <c r="E28" s="20">
        <v>1</v>
      </c>
      <c r="F28" s="20">
        <v>0</v>
      </c>
      <c r="G28" s="20">
        <v>62</v>
      </c>
      <c r="H28" s="20">
        <v>2</v>
      </c>
      <c r="I28" s="20">
        <v>62</v>
      </c>
      <c r="J28" s="20">
        <v>2</v>
      </c>
      <c r="K28" s="20">
        <v>0</v>
      </c>
      <c r="L28" s="20">
        <v>0</v>
      </c>
      <c r="M28" s="20">
        <v>18</v>
      </c>
      <c r="N28" s="20">
        <v>0</v>
      </c>
      <c r="O28" s="20">
        <v>28</v>
      </c>
      <c r="P28" s="20">
        <v>0</v>
      </c>
      <c r="Q28" s="20">
        <v>186</v>
      </c>
      <c r="R28" s="20">
        <v>4</v>
      </c>
      <c r="S28" s="20">
        <v>9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9</v>
      </c>
      <c r="AB28" s="20">
        <v>0</v>
      </c>
      <c r="AC28" s="20">
        <v>11</v>
      </c>
      <c r="AD28" s="20">
        <v>0</v>
      </c>
      <c r="AE28" s="20">
        <v>0</v>
      </c>
      <c r="AF28" s="20">
        <v>0</v>
      </c>
      <c r="AG28" s="20">
        <v>9</v>
      </c>
      <c r="AH28" s="20">
        <v>0</v>
      </c>
      <c r="AI28" s="20">
        <v>38</v>
      </c>
      <c r="AJ28" s="20">
        <v>0</v>
      </c>
    </row>
    <row r="29" spans="2:36" ht="20.100000000000001" customHeight="1" thickBot="1" x14ac:dyDescent="0.25">
      <c r="B29" s="5" t="s">
        <v>37</v>
      </c>
      <c r="C29" s="20">
        <v>0</v>
      </c>
      <c r="D29" s="20">
        <v>1</v>
      </c>
      <c r="E29" s="20">
        <v>2</v>
      </c>
      <c r="F29" s="20">
        <v>0</v>
      </c>
      <c r="G29" s="20">
        <v>108</v>
      </c>
      <c r="H29" s="20">
        <v>14</v>
      </c>
      <c r="I29" s="20">
        <v>105</v>
      </c>
      <c r="J29" s="20">
        <v>11</v>
      </c>
      <c r="K29" s="20">
        <v>1</v>
      </c>
      <c r="L29" s="20">
        <v>5</v>
      </c>
      <c r="M29" s="20">
        <v>43</v>
      </c>
      <c r="N29" s="20">
        <v>6</v>
      </c>
      <c r="O29" s="20">
        <v>2</v>
      </c>
      <c r="P29" s="20">
        <v>6</v>
      </c>
      <c r="Q29" s="20">
        <v>261</v>
      </c>
      <c r="R29" s="20">
        <v>43</v>
      </c>
      <c r="S29" s="20">
        <v>9</v>
      </c>
      <c r="T29" s="20">
        <v>3</v>
      </c>
      <c r="U29" s="20">
        <v>0</v>
      </c>
      <c r="V29" s="20">
        <v>0</v>
      </c>
      <c r="W29" s="20">
        <v>2</v>
      </c>
      <c r="X29" s="20">
        <v>2</v>
      </c>
      <c r="Y29" s="20">
        <v>1</v>
      </c>
      <c r="Z29" s="20">
        <v>0</v>
      </c>
      <c r="AA29" s="20">
        <v>5</v>
      </c>
      <c r="AB29" s="20">
        <v>2</v>
      </c>
      <c r="AC29" s="20">
        <v>9</v>
      </c>
      <c r="AD29" s="20">
        <v>7</v>
      </c>
      <c r="AE29" s="20">
        <v>2</v>
      </c>
      <c r="AF29" s="20">
        <v>0</v>
      </c>
      <c r="AG29" s="20">
        <v>4</v>
      </c>
      <c r="AH29" s="20">
        <v>0</v>
      </c>
      <c r="AI29" s="20">
        <v>32</v>
      </c>
      <c r="AJ29" s="20">
        <v>14</v>
      </c>
    </row>
    <row r="30" spans="2:36" ht="20.100000000000001" customHeight="1" thickBot="1" x14ac:dyDescent="0.25">
      <c r="B30" s="6" t="s">
        <v>38</v>
      </c>
      <c r="C30" s="21">
        <v>1</v>
      </c>
      <c r="D30" s="21">
        <v>0</v>
      </c>
      <c r="E30" s="21">
        <v>0</v>
      </c>
      <c r="F30" s="21">
        <v>0</v>
      </c>
      <c r="G30" s="21">
        <v>53</v>
      </c>
      <c r="H30" s="21">
        <v>0</v>
      </c>
      <c r="I30" s="21">
        <v>56</v>
      </c>
      <c r="J30" s="21">
        <v>0</v>
      </c>
      <c r="K30" s="21">
        <v>5</v>
      </c>
      <c r="L30" s="21">
        <v>0</v>
      </c>
      <c r="M30" s="21">
        <v>13</v>
      </c>
      <c r="N30" s="21">
        <v>0</v>
      </c>
      <c r="O30" s="21">
        <v>0</v>
      </c>
      <c r="P30" s="21">
        <v>0</v>
      </c>
      <c r="Q30" s="21">
        <v>128</v>
      </c>
      <c r="R30" s="21">
        <v>0</v>
      </c>
      <c r="S30" s="21">
        <v>6</v>
      </c>
      <c r="T30" s="21">
        <v>0</v>
      </c>
      <c r="U30" s="21">
        <v>0</v>
      </c>
      <c r="V30" s="21">
        <v>0</v>
      </c>
      <c r="W30" s="21">
        <v>2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7</v>
      </c>
      <c r="AD30" s="21">
        <v>0</v>
      </c>
      <c r="AE30" s="21">
        <v>0</v>
      </c>
      <c r="AF30" s="21">
        <v>0</v>
      </c>
      <c r="AG30" s="21">
        <v>1</v>
      </c>
      <c r="AH30" s="21">
        <v>0</v>
      </c>
      <c r="AI30" s="21">
        <v>16</v>
      </c>
      <c r="AJ30" s="21">
        <v>0</v>
      </c>
    </row>
    <row r="31" spans="2:36" ht="20.100000000000001" customHeight="1" thickBot="1" x14ac:dyDescent="0.25">
      <c r="B31" s="7" t="s">
        <v>39</v>
      </c>
      <c r="C31" s="9">
        <f>SUM(C14:C30)</f>
        <v>225</v>
      </c>
      <c r="D31" s="9">
        <f t="shared" ref="D31:AJ31" si="0">SUM(D14:D30)</f>
        <v>212</v>
      </c>
      <c r="E31" s="9">
        <f t="shared" si="0"/>
        <v>612</v>
      </c>
      <c r="F31" s="9">
        <f t="shared" si="0"/>
        <v>240</v>
      </c>
      <c r="G31" s="9">
        <f t="shared" si="0"/>
        <v>5092</v>
      </c>
      <c r="H31" s="9">
        <f t="shared" si="0"/>
        <v>1798</v>
      </c>
      <c r="I31" s="9">
        <f t="shared" si="0"/>
        <v>4856</v>
      </c>
      <c r="J31" s="9">
        <f t="shared" si="0"/>
        <v>1631</v>
      </c>
      <c r="K31" s="9">
        <f t="shared" si="0"/>
        <v>397</v>
      </c>
      <c r="L31" s="9">
        <f t="shared" si="0"/>
        <v>148</v>
      </c>
      <c r="M31" s="9">
        <f t="shared" si="0"/>
        <v>1211</v>
      </c>
      <c r="N31" s="9">
        <f t="shared" si="0"/>
        <v>441</v>
      </c>
      <c r="O31" s="9">
        <f t="shared" si="0"/>
        <v>441</v>
      </c>
      <c r="P31" s="9">
        <f t="shared" si="0"/>
        <v>353</v>
      </c>
      <c r="Q31" s="9">
        <f t="shared" si="0"/>
        <v>12834</v>
      </c>
      <c r="R31" s="9">
        <f t="shared" si="0"/>
        <v>4823</v>
      </c>
      <c r="S31" s="9">
        <f t="shared" si="0"/>
        <v>1205</v>
      </c>
      <c r="T31" s="9">
        <f t="shared" si="0"/>
        <v>60</v>
      </c>
      <c r="U31" s="9">
        <f t="shared" si="0"/>
        <v>10</v>
      </c>
      <c r="V31" s="9">
        <f t="shared" si="0"/>
        <v>2</v>
      </c>
      <c r="W31" s="9">
        <f t="shared" si="0"/>
        <v>184</v>
      </c>
      <c r="X31" s="9">
        <f t="shared" si="0"/>
        <v>39</v>
      </c>
      <c r="Y31" s="9">
        <f t="shared" si="0"/>
        <v>58</v>
      </c>
      <c r="Z31" s="9">
        <f t="shared" si="0"/>
        <v>3</v>
      </c>
      <c r="AA31" s="9">
        <f t="shared" si="0"/>
        <v>300</v>
      </c>
      <c r="AB31" s="9">
        <f t="shared" si="0"/>
        <v>18</v>
      </c>
      <c r="AC31" s="9">
        <f t="shared" si="0"/>
        <v>1433</v>
      </c>
      <c r="AD31" s="9">
        <f t="shared" si="0"/>
        <v>109</v>
      </c>
      <c r="AE31" s="9">
        <f t="shared" si="0"/>
        <v>42</v>
      </c>
      <c r="AF31" s="9">
        <f t="shared" si="0"/>
        <v>2</v>
      </c>
      <c r="AG31" s="9">
        <f t="shared" si="0"/>
        <v>852</v>
      </c>
      <c r="AH31" s="9">
        <f t="shared" si="0"/>
        <v>76</v>
      </c>
      <c r="AI31" s="9">
        <f t="shared" si="0"/>
        <v>4084</v>
      </c>
      <c r="AJ31" s="9">
        <f t="shared" si="0"/>
        <v>309</v>
      </c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0866141732283472" right="0.70866141732283472" top="0.74803149606299213" bottom="0.74803149606299213" header="0.31496062992125984" footer="0.31496062992125984"/>
  <pageSetup paperSize="9" scale="54" fitToWidth="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J33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20.375" customWidth="1"/>
    <col min="9" max="9" width="18.625" bestFit="1" customWidth="1"/>
    <col min="10" max="10" width="21.125" bestFit="1" customWidth="1"/>
    <col min="20" max="20" width="12.75" customWidth="1"/>
  </cols>
  <sheetData>
    <row r="12" spans="2:10" ht="41.25" customHeight="1" x14ac:dyDescent="0.2">
      <c r="B12" s="15"/>
      <c r="C12" s="89" t="s">
        <v>224</v>
      </c>
      <c r="D12" s="90"/>
      <c r="E12" s="90"/>
      <c r="F12" s="90"/>
      <c r="G12" s="90"/>
      <c r="H12" s="90"/>
      <c r="I12" s="90"/>
      <c r="J12" s="90"/>
    </row>
    <row r="13" spans="2:10" ht="57.75" thickBot="1" x14ac:dyDescent="0.25">
      <c r="B13" s="15"/>
      <c r="C13" s="35" t="s">
        <v>158</v>
      </c>
      <c r="D13" s="36" t="s">
        <v>159</v>
      </c>
      <c r="E13" s="36" t="s">
        <v>160</v>
      </c>
      <c r="F13" s="36" t="s">
        <v>161</v>
      </c>
      <c r="G13" s="36" t="s">
        <v>162</v>
      </c>
      <c r="H13" s="35" t="s">
        <v>261</v>
      </c>
      <c r="I13" s="36" t="s">
        <v>163</v>
      </c>
      <c r="J13" s="36" t="s">
        <v>250</v>
      </c>
    </row>
    <row r="14" spans="2:10" ht="20.100000000000001" customHeight="1" thickBot="1" x14ac:dyDescent="0.25">
      <c r="B14" s="3" t="s">
        <v>22</v>
      </c>
      <c r="C14" s="19">
        <v>2305</v>
      </c>
      <c r="D14" s="19">
        <v>1710</v>
      </c>
      <c r="E14" s="19">
        <v>23</v>
      </c>
      <c r="F14" s="19">
        <v>570</v>
      </c>
      <c r="G14" s="19">
        <v>2</v>
      </c>
      <c r="H14" s="19">
        <v>8</v>
      </c>
      <c r="I14" s="19">
        <v>1754</v>
      </c>
      <c r="J14" s="19">
        <v>551</v>
      </c>
    </row>
    <row r="15" spans="2:10" ht="20.100000000000001" customHeight="1" thickBot="1" x14ac:dyDescent="0.25">
      <c r="B15" s="4" t="s">
        <v>23</v>
      </c>
      <c r="C15" s="20">
        <v>204</v>
      </c>
      <c r="D15" s="20">
        <v>113</v>
      </c>
      <c r="E15" s="20">
        <v>0</v>
      </c>
      <c r="F15" s="20">
        <v>90</v>
      </c>
      <c r="G15" s="20">
        <v>1</v>
      </c>
      <c r="H15" s="20">
        <v>0</v>
      </c>
      <c r="I15" s="20">
        <v>118</v>
      </c>
      <c r="J15" s="20">
        <v>86</v>
      </c>
    </row>
    <row r="16" spans="2:10" ht="20.100000000000001" customHeight="1" thickBot="1" x14ac:dyDescent="0.25">
      <c r="B16" s="4" t="s">
        <v>24</v>
      </c>
      <c r="C16" s="20">
        <v>207</v>
      </c>
      <c r="D16" s="20">
        <v>152</v>
      </c>
      <c r="E16" s="20">
        <v>1</v>
      </c>
      <c r="F16" s="20">
        <v>54</v>
      </c>
      <c r="G16" s="20">
        <v>0</v>
      </c>
      <c r="H16" s="20">
        <v>0</v>
      </c>
      <c r="I16" s="20">
        <v>163</v>
      </c>
      <c r="J16" s="20">
        <v>44</v>
      </c>
    </row>
    <row r="17" spans="2:10" ht="20.100000000000001" customHeight="1" thickBot="1" x14ac:dyDescent="0.25">
      <c r="B17" s="4" t="s">
        <v>25</v>
      </c>
      <c r="C17" s="20">
        <v>315</v>
      </c>
      <c r="D17" s="20">
        <v>161</v>
      </c>
      <c r="E17" s="20">
        <v>4</v>
      </c>
      <c r="F17" s="20">
        <v>149</v>
      </c>
      <c r="G17" s="20">
        <v>1</v>
      </c>
      <c r="H17" s="20">
        <v>0</v>
      </c>
      <c r="I17" s="20">
        <v>178</v>
      </c>
      <c r="J17" s="20">
        <v>137</v>
      </c>
    </row>
    <row r="18" spans="2:10" ht="20.100000000000001" customHeight="1" thickBot="1" x14ac:dyDescent="0.25">
      <c r="B18" s="4" t="s">
        <v>26</v>
      </c>
      <c r="C18" s="20">
        <v>604</v>
      </c>
      <c r="D18" s="20">
        <v>459</v>
      </c>
      <c r="E18" s="20">
        <v>3</v>
      </c>
      <c r="F18" s="20">
        <v>132</v>
      </c>
      <c r="G18" s="20">
        <v>10</v>
      </c>
      <c r="H18" s="20">
        <v>0</v>
      </c>
      <c r="I18" s="20">
        <v>485</v>
      </c>
      <c r="J18" s="20">
        <v>119</v>
      </c>
    </row>
    <row r="19" spans="2:10" ht="20.100000000000001" customHeight="1" thickBot="1" x14ac:dyDescent="0.25">
      <c r="B19" s="4" t="s">
        <v>27</v>
      </c>
      <c r="C19" s="20">
        <v>89</v>
      </c>
      <c r="D19" s="20">
        <v>65</v>
      </c>
      <c r="E19" s="20">
        <v>0</v>
      </c>
      <c r="F19" s="20">
        <v>22</v>
      </c>
      <c r="G19" s="20">
        <v>2</v>
      </c>
      <c r="H19" s="20">
        <v>0</v>
      </c>
      <c r="I19" s="20">
        <v>73</v>
      </c>
      <c r="J19" s="20">
        <v>16</v>
      </c>
    </row>
    <row r="20" spans="2:10" ht="20.100000000000001" customHeight="1" thickBot="1" x14ac:dyDescent="0.25">
      <c r="B20" s="4" t="s">
        <v>28</v>
      </c>
      <c r="C20" s="20">
        <v>411</v>
      </c>
      <c r="D20" s="20">
        <v>318</v>
      </c>
      <c r="E20" s="20">
        <v>4</v>
      </c>
      <c r="F20" s="20">
        <v>89</v>
      </c>
      <c r="G20" s="20">
        <v>0</v>
      </c>
      <c r="H20" s="20">
        <v>0</v>
      </c>
      <c r="I20" s="20">
        <v>312</v>
      </c>
      <c r="J20" s="20">
        <v>99</v>
      </c>
    </row>
    <row r="21" spans="2:10" ht="20.100000000000001" customHeight="1" thickBot="1" x14ac:dyDescent="0.25">
      <c r="B21" s="4" t="s">
        <v>29</v>
      </c>
      <c r="C21" s="20">
        <v>535</v>
      </c>
      <c r="D21" s="20">
        <v>310</v>
      </c>
      <c r="E21" s="20">
        <v>15</v>
      </c>
      <c r="F21" s="20">
        <v>206</v>
      </c>
      <c r="G21" s="20">
        <v>4</v>
      </c>
      <c r="H21" s="20">
        <v>7</v>
      </c>
      <c r="I21" s="20">
        <v>336</v>
      </c>
      <c r="J21" s="20">
        <v>199</v>
      </c>
    </row>
    <row r="22" spans="2:10" ht="20.100000000000001" customHeight="1" thickBot="1" x14ac:dyDescent="0.25">
      <c r="B22" s="4" t="s">
        <v>30</v>
      </c>
      <c r="C22" s="20">
        <v>1488</v>
      </c>
      <c r="D22" s="20">
        <v>824</v>
      </c>
      <c r="E22" s="20">
        <v>6</v>
      </c>
      <c r="F22" s="20">
        <v>652</v>
      </c>
      <c r="G22" s="20">
        <v>6</v>
      </c>
      <c r="H22" s="20">
        <v>4</v>
      </c>
      <c r="I22" s="20">
        <v>795</v>
      </c>
      <c r="J22" s="20">
        <v>693</v>
      </c>
    </row>
    <row r="23" spans="2:10" ht="20.100000000000001" customHeight="1" thickBot="1" x14ac:dyDescent="0.25">
      <c r="B23" s="4" t="s">
        <v>31</v>
      </c>
      <c r="C23" s="20">
        <v>1428</v>
      </c>
      <c r="D23" s="20">
        <v>940</v>
      </c>
      <c r="E23" s="20">
        <v>10</v>
      </c>
      <c r="F23" s="20">
        <v>474</v>
      </c>
      <c r="G23" s="20">
        <v>4</v>
      </c>
      <c r="H23" s="20">
        <v>19</v>
      </c>
      <c r="I23" s="20">
        <v>917</v>
      </c>
      <c r="J23" s="20">
        <v>511</v>
      </c>
    </row>
    <row r="24" spans="2:10" ht="20.100000000000001" customHeight="1" thickBot="1" x14ac:dyDescent="0.25">
      <c r="B24" s="4" t="s">
        <v>32</v>
      </c>
      <c r="C24" s="20">
        <v>173</v>
      </c>
      <c r="D24" s="20">
        <v>156</v>
      </c>
      <c r="E24" s="20">
        <v>2</v>
      </c>
      <c r="F24" s="20">
        <v>15</v>
      </c>
      <c r="G24" s="20">
        <v>0</v>
      </c>
      <c r="H24" s="20">
        <v>1</v>
      </c>
      <c r="I24" s="20">
        <v>154</v>
      </c>
      <c r="J24" s="20">
        <v>19</v>
      </c>
    </row>
    <row r="25" spans="2:10" ht="20.100000000000001" customHeight="1" thickBot="1" x14ac:dyDescent="0.25">
      <c r="B25" s="4" t="s">
        <v>33</v>
      </c>
      <c r="C25" s="20">
        <v>595</v>
      </c>
      <c r="D25" s="20">
        <v>471</v>
      </c>
      <c r="E25" s="20">
        <v>1</v>
      </c>
      <c r="F25" s="20">
        <v>123</v>
      </c>
      <c r="G25" s="20">
        <v>0</v>
      </c>
      <c r="H25" s="20">
        <v>11</v>
      </c>
      <c r="I25" s="20">
        <v>491</v>
      </c>
      <c r="J25" s="20">
        <v>104</v>
      </c>
    </row>
    <row r="26" spans="2:10" ht="20.100000000000001" customHeight="1" thickBot="1" x14ac:dyDescent="0.25">
      <c r="B26" s="4" t="s">
        <v>34</v>
      </c>
      <c r="C26" s="20">
        <v>1359</v>
      </c>
      <c r="D26" s="20">
        <v>807</v>
      </c>
      <c r="E26" s="20">
        <v>7</v>
      </c>
      <c r="F26" s="20">
        <v>537</v>
      </c>
      <c r="G26" s="20">
        <v>8</v>
      </c>
      <c r="H26" s="20">
        <v>0</v>
      </c>
      <c r="I26" s="20">
        <v>799</v>
      </c>
      <c r="J26" s="20">
        <v>560</v>
      </c>
    </row>
    <row r="27" spans="2:10" ht="20.100000000000001" customHeight="1" thickBot="1" x14ac:dyDescent="0.25">
      <c r="B27" s="4" t="s">
        <v>35</v>
      </c>
      <c r="C27" s="20">
        <v>370</v>
      </c>
      <c r="D27" s="20">
        <v>213</v>
      </c>
      <c r="E27" s="20">
        <v>5</v>
      </c>
      <c r="F27" s="20">
        <v>152</v>
      </c>
      <c r="G27" s="20">
        <v>0</v>
      </c>
      <c r="H27" s="20">
        <v>3</v>
      </c>
      <c r="I27" s="20">
        <v>215</v>
      </c>
      <c r="J27" s="20">
        <v>155</v>
      </c>
    </row>
    <row r="28" spans="2:10" ht="20.100000000000001" customHeight="1" thickBot="1" x14ac:dyDescent="0.25">
      <c r="B28" s="4" t="s">
        <v>36</v>
      </c>
      <c r="C28" s="20">
        <v>95</v>
      </c>
      <c r="D28" s="20">
        <v>45</v>
      </c>
      <c r="E28" s="20">
        <v>3</v>
      </c>
      <c r="F28" s="20">
        <v>44</v>
      </c>
      <c r="G28" s="20">
        <v>3</v>
      </c>
      <c r="H28" s="20">
        <v>0</v>
      </c>
      <c r="I28" s="20">
        <v>51</v>
      </c>
      <c r="J28" s="20">
        <v>44</v>
      </c>
    </row>
    <row r="29" spans="2:10" ht="20.100000000000001" customHeight="1" thickBot="1" x14ac:dyDescent="0.25">
      <c r="B29" s="5" t="s">
        <v>37</v>
      </c>
      <c r="C29" s="20">
        <v>138</v>
      </c>
      <c r="D29" s="20">
        <v>90</v>
      </c>
      <c r="E29" s="20">
        <v>5</v>
      </c>
      <c r="F29" s="20">
        <v>43</v>
      </c>
      <c r="G29" s="20">
        <v>0</v>
      </c>
      <c r="H29" s="20">
        <v>0</v>
      </c>
      <c r="I29" s="20">
        <v>89</v>
      </c>
      <c r="J29" s="20">
        <v>49</v>
      </c>
    </row>
    <row r="30" spans="2:10" ht="20.100000000000001" customHeight="1" thickBot="1" x14ac:dyDescent="0.25">
      <c r="B30" s="6" t="s">
        <v>38</v>
      </c>
      <c r="C30" s="21">
        <v>57</v>
      </c>
      <c r="D30" s="21">
        <v>26</v>
      </c>
      <c r="E30" s="21">
        <v>0</v>
      </c>
      <c r="F30" s="21">
        <v>30</v>
      </c>
      <c r="G30" s="21">
        <v>1</v>
      </c>
      <c r="H30" s="21">
        <v>3</v>
      </c>
      <c r="I30" s="21">
        <v>33</v>
      </c>
      <c r="J30" s="21">
        <v>24</v>
      </c>
    </row>
    <row r="31" spans="2:10" ht="20.100000000000001" customHeight="1" thickBot="1" x14ac:dyDescent="0.25">
      <c r="B31" s="7" t="s">
        <v>39</v>
      </c>
      <c r="C31" s="9">
        <f>SUM(C14:C30)</f>
        <v>10373</v>
      </c>
      <c r="D31" s="9">
        <f t="shared" ref="D31:G31" si="0">SUM(D14:D30)</f>
        <v>6860</v>
      </c>
      <c r="E31" s="9">
        <f t="shared" si="0"/>
        <v>89</v>
      </c>
      <c r="F31" s="9">
        <f t="shared" si="0"/>
        <v>3382</v>
      </c>
      <c r="G31" s="9">
        <f t="shared" si="0"/>
        <v>42</v>
      </c>
      <c r="H31" s="9">
        <f>SUM(H14:H30)</f>
        <v>56</v>
      </c>
      <c r="I31" s="9">
        <f t="shared" ref="I31" si="1">SUM(I14:I30)</f>
        <v>6963</v>
      </c>
      <c r="J31" s="9">
        <f>SUM(J14:J30)</f>
        <v>3410</v>
      </c>
    </row>
    <row r="32" spans="2:10" x14ac:dyDescent="0.2">
      <c r="C32" s="62"/>
      <c r="D32" s="62"/>
      <c r="E32" s="62"/>
      <c r="F32" s="62"/>
      <c r="G32" s="62"/>
      <c r="H32" s="62"/>
      <c r="I32" s="62"/>
      <c r="J32" s="62"/>
    </row>
    <row r="33" spans="2:6" ht="20.100000000000001" customHeight="1" x14ac:dyDescent="0.2">
      <c r="B33" s="91" t="s">
        <v>262</v>
      </c>
      <c r="C33" s="91"/>
      <c r="D33" s="91"/>
      <c r="E33" s="91"/>
      <c r="F33" s="91"/>
    </row>
  </sheetData>
  <mergeCells count="2">
    <mergeCell ref="C12:J12"/>
    <mergeCell ref="B33:F3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27"/>
  <sheetViews>
    <sheetView topLeftCell="A7" workbookViewId="0"/>
  </sheetViews>
  <sheetFormatPr baseColWidth="10" defaultRowHeight="12.75" x14ac:dyDescent="0.2"/>
  <cols>
    <col min="1" max="1" width="8.625" customWidth="1"/>
    <col min="2" max="2" width="27" customWidth="1"/>
    <col min="3" max="3" width="26.25" customWidth="1"/>
    <col min="19" max="19" width="12.875" customWidth="1"/>
  </cols>
  <sheetData>
    <row r="9" spans="2:3" ht="41.25" customHeight="1" thickBot="1" x14ac:dyDescent="0.25">
      <c r="B9" s="89" t="s">
        <v>243</v>
      </c>
      <c r="C9" s="90"/>
    </row>
    <row r="10" spans="2:3" ht="20.100000000000001" customHeight="1" thickBot="1" x14ac:dyDescent="0.25">
      <c r="B10" s="3" t="s">
        <v>22</v>
      </c>
      <c r="C10" s="19">
        <v>923</v>
      </c>
    </row>
    <row r="11" spans="2:3" ht="20.100000000000001" customHeight="1" thickBot="1" x14ac:dyDescent="0.25">
      <c r="B11" s="4" t="s">
        <v>23</v>
      </c>
      <c r="C11" s="20">
        <v>101</v>
      </c>
    </row>
    <row r="12" spans="2:3" ht="20.100000000000001" customHeight="1" thickBot="1" x14ac:dyDescent="0.25">
      <c r="B12" s="4" t="s">
        <v>24</v>
      </c>
      <c r="C12" s="20">
        <v>92</v>
      </c>
    </row>
    <row r="13" spans="2:3" ht="20.100000000000001" customHeight="1" thickBot="1" x14ac:dyDescent="0.25">
      <c r="B13" s="4" t="s">
        <v>25</v>
      </c>
      <c r="C13" s="20">
        <v>220</v>
      </c>
    </row>
    <row r="14" spans="2:3" ht="20.100000000000001" customHeight="1" thickBot="1" x14ac:dyDescent="0.25">
      <c r="B14" s="4" t="s">
        <v>26</v>
      </c>
      <c r="C14" s="20">
        <v>513</v>
      </c>
    </row>
    <row r="15" spans="2:3" ht="20.100000000000001" customHeight="1" thickBot="1" x14ac:dyDescent="0.25">
      <c r="B15" s="4" t="s">
        <v>27</v>
      </c>
      <c r="C15" s="20">
        <v>61</v>
      </c>
    </row>
    <row r="16" spans="2:3" ht="20.100000000000001" customHeight="1" thickBot="1" x14ac:dyDescent="0.25">
      <c r="B16" s="4" t="s">
        <v>28</v>
      </c>
      <c r="C16" s="20">
        <v>91</v>
      </c>
    </row>
    <row r="17" spans="2:3" ht="20.100000000000001" customHeight="1" thickBot="1" x14ac:dyDescent="0.25">
      <c r="B17" s="4" t="s">
        <v>29</v>
      </c>
      <c r="C17" s="20">
        <v>190</v>
      </c>
    </row>
    <row r="18" spans="2:3" ht="20.100000000000001" customHeight="1" thickBot="1" x14ac:dyDescent="0.25">
      <c r="B18" s="4" t="s">
        <v>30</v>
      </c>
      <c r="C18" s="20">
        <v>318</v>
      </c>
    </row>
    <row r="19" spans="2:3" ht="20.100000000000001" customHeight="1" thickBot="1" x14ac:dyDescent="0.25">
      <c r="B19" s="4" t="s">
        <v>31</v>
      </c>
      <c r="C19" s="20">
        <v>687</v>
      </c>
    </row>
    <row r="20" spans="2:3" ht="20.100000000000001" customHeight="1" thickBot="1" x14ac:dyDescent="0.25">
      <c r="B20" s="4" t="s">
        <v>32</v>
      </c>
      <c r="C20" s="20">
        <v>100</v>
      </c>
    </row>
    <row r="21" spans="2:3" ht="20.100000000000001" customHeight="1" thickBot="1" x14ac:dyDescent="0.25">
      <c r="B21" s="4" t="s">
        <v>33</v>
      </c>
      <c r="C21" s="20">
        <v>179</v>
      </c>
    </row>
    <row r="22" spans="2:3" ht="20.100000000000001" customHeight="1" thickBot="1" x14ac:dyDescent="0.25">
      <c r="B22" s="4" t="s">
        <v>34</v>
      </c>
      <c r="C22" s="20">
        <v>183</v>
      </c>
    </row>
    <row r="23" spans="2:3" ht="20.100000000000001" customHeight="1" thickBot="1" x14ac:dyDescent="0.25">
      <c r="B23" s="4" t="s">
        <v>35</v>
      </c>
      <c r="C23" s="20">
        <v>286</v>
      </c>
    </row>
    <row r="24" spans="2:3" ht="20.100000000000001" customHeight="1" thickBot="1" x14ac:dyDescent="0.25">
      <c r="B24" s="4" t="s">
        <v>36</v>
      </c>
      <c r="C24" s="20">
        <v>32</v>
      </c>
    </row>
    <row r="25" spans="2:3" ht="20.100000000000001" customHeight="1" thickBot="1" x14ac:dyDescent="0.25">
      <c r="B25" s="5" t="s">
        <v>37</v>
      </c>
      <c r="C25" s="20">
        <v>215</v>
      </c>
    </row>
    <row r="26" spans="2:3" ht="20.100000000000001" customHeight="1" thickBot="1" x14ac:dyDescent="0.25">
      <c r="B26" s="6" t="s">
        <v>38</v>
      </c>
      <c r="C26" s="21">
        <v>23</v>
      </c>
    </row>
    <row r="27" spans="2:3" ht="20.100000000000001" customHeight="1" thickBot="1" x14ac:dyDescent="0.25">
      <c r="B27" s="7" t="s">
        <v>39</v>
      </c>
      <c r="C27" s="9">
        <f>SUM(C10:C26)</f>
        <v>4214</v>
      </c>
    </row>
  </sheetData>
  <mergeCells count="1">
    <mergeCell ref="B9:C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37"/>
      <c r="C9" s="89" t="s">
        <v>241</v>
      </c>
      <c r="D9" s="90"/>
      <c r="E9" s="90"/>
      <c r="F9" s="90"/>
      <c r="G9" s="90"/>
      <c r="H9" s="89" t="s">
        <v>242</v>
      </c>
      <c r="I9" s="90"/>
      <c r="J9" s="90"/>
      <c r="K9" s="90"/>
      <c r="L9" s="90"/>
      <c r="M9" s="89" t="s">
        <v>52</v>
      </c>
      <c r="N9" s="90"/>
      <c r="O9" s="90"/>
      <c r="P9" s="90"/>
      <c r="Q9" s="90"/>
    </row>
    <row r="10" spans="2:17" ht="41.25" customHeight="1" thickBot="1" x14ac:dyDescent="0.25">
      <c r="B10" s="38"/>
      <c r="C10" s="35" t="s">
        <v>164</v>
      </c>
      <c r="D10" s="35" t="s">
        <v>165</v>
      </c>
      <c r="E10" s="35" t="s">
        <v>166</v>
      </c>
      <c r="F10" s="35" t="s">
        <v>167</v>
      </c>
      <c r="G10" s="35" t="s">
        <v>168</v>
      </c>
      <c r="H10" s="35" t="s">
        <v>164</v>
      </c>
      <c r="I10" s="35" t="s">
        <v>165</v>
      </c>
      <c r="J10" s="35" t="s">
        <v>166</v>
      </c>
      <c r="K10" s="35" t="s">
        <v>167</v>
      </c>
      <c r="L10" s="35" t="s">
        <v>168</v>
      </c>
      <c r="M10" s="35" t="s">
        <v>164</v>
      </c>
      <c r="N10" s="35" t="s">
        <v>165</v>
      </c>
      <c r="O10" s="35" t="s">
        <v>166</v>
      </c>
      <c r="P10" s="35" t="s">
        <v>167</v>
      </c>
      <c r="Q10" s="35" t="s">
        <v>168</v>
      </c>
    </row>
    <row r="11" spans="2:17" ht="20.100000000000001" customHeight="1" thickBot="1" x14ac:dyDescent="0.25">
      <c r="B11" s="3" t="s">
        <v>22</v>
      </c>
      <c r="C11" s="19">
        <v>1273</v>
      </c>
      <c r="D11" s="19">
        <v>882</v>
      </c>
      <c r="E11" s="19">
        <v>256</v>
      </c>
      <c r="F11" s="19">
        <v>119</v>
      </c>
      <c r="G11" s="19">
        <v>16</v>
      </c>
      <c r="H11" s="19">
        <v>1</v>
      </c>
      <c r="I11" s="19">
        <v>1</v>
      </c>
      <c r="J11" s="19">
        <v>0</v>
      </c>
      <c r="K11" s="19">
        <v>0</v>
      </c>
      <c r="L11" s="19">
        <v>0</v>
      </c>
      <c r="M11" s="19">
        <v>1274</v>
      </c>
      <c r="N11" s="19">
        <v>883</v>
      </c>
      <c r="O11" s="19">
        <v>256</v>
      </c>
      <c r="P11" s="19">
        <v>119</v>
      </c>
      <c r="Q11" s="19">
        <v>16</v>
      </c>
    </row>
    <row r="12" spans="2:17" ht="20.100000000000001" customHeight="1" thickBot="1" x14ac:dyDescent="0.25">
      <c r="B12" s="4" t="s">
        <v>23</v>
      </c>
      <c r="C12" s="20">
        <v>164</v>
      </c>
      <c r="D12" s="20">
        <v>85</v>
      </c>
      <c r="E12" s="20">
        <v>53</v>
      </c>
      <c r="F12" s="20">
        <v>20</v>
      </c>
      <c r="G12" s="20">
        <v>6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164</v>
      </c>
      <c r="N12" s="20">
        <v>85</v>
      </c>
      <c r="O12" s="20">
        <v>53</v>
      </c>
      <c r="P12" s="20">
        <v>20</v>
      </c>
      <c r="Q12" s="20">
        <v>6</v>
      </c>
    </row>
    <row r="13" spans="2:17" ht="20.100000000000001" customHeight="1" thickBot="1" x14ac:dyDescent="0.25">
      <c r="B13" s="4" t="s">
        <v>24</v>
      </c>
      <c r="C13" s="20">
        <v>118</v>
      </c>
      <c r="D13" s="20">
        <v>91</v>
      </c>
      <c r="E13" s="20">
        <v>23</v>
      </c>
      <c r="F13" s="20">
        <v>4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118</v>
      </c>
      <c r="N13" s="20">
        <v>91</v>
      </c>
      <c r="O13" s="20">
        <v>23</v>
      </c>
      <c r="P13" s="20">
        <v>4</v>
      </c>
      <c r="Q13" s="20">
        <v>0</v>
      </c>
    </row>
    <row r="14" spans="2:17" ht="20.100000000000001" customHeight="1" thickBot="1" x14ac:dyDescent="0.25">
      <c r="B14" s="4" t="s">
        <v>25</v>
      </c>
      <c r="C14" s="20">
        <v>249</v>
      </c>
      <c r="D14" s="20">
        <v>143</v>
      </c>
      <c r="E14" s="20">
        <v>96</v>
      </c>
      <c r="F14" s="20">
        <v>8</v>
      </c>
      <c r="G14" s="20">
        <v>2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249</v>
      </c>
      <c r="N14" s="20">
        <v>143</v>
      </c>
      <c r="O14" s="20">
        <v>96</v>
      </c>
      <c r="P14" s="20">
        <v>8</v>
      </c>
      <c r="Q14" s="20">
        <v>2</v>
      </c>
    </row>
    <row r="15" spans="2:17" ht="20.100000000000001" customHeight="1" thickBot="1" x14ac:dyDescent="0.25">
      <c r="B15" s="4" t="s">
        <v>26</v>
      </c>
      <c r="C15" s="20">
        <v>732</v>
      </c>
      <c r="D15" s="20">
        <v>542</v>
      </c>
      <c r="E15" s="20">
        <v>135</v>
      </c>
      <c r="F15" s="20">
        <v>50</v>
      </c>
      <c r="G15" s="20">
        <v>5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732</v>
      </c>
      <c r="N15" s="20">
        <v>542</v>
      </c>
      <c r="O15" s="20">
        <v>135</v>
      </c>
      <c r="P15" s="20">
        <v>50</v>
      </c>
      <c r="Q15" s="20">
        <v>5</v>
      </c>
    </row>
    <row r="16" spans="2:17" ht="20.100000000000001" customHeight="1" thickBot="1" x14ac:dyDescent="0.25">
      <c r="B16" s="4" t="s">
        <v>27</v>
      </c>
      <c r="C16" s="20">
        <v>77</v>
      </c>
      <c r="D16" s="20">
        <v>58</v>
      </c>
      <c r="E16" s="20">
        <v>13</v>
      </c>
      <c r="F16" s="20">
        <v>6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77</v>
      </c>
      <c r="N16" s="20">
        <v>58</v>
      </c>
      <c r="O16" s="20">
        <v>13</v>
      </c>
      <c r="P16" s="20">
        <v>6</v>
      </c>
      <c r="Q16" s="20">
        <v>0</v>
      </c>
    </row>
    <row r="17" spans="2:17" ht="20.100000000000001" customHeight="1" thickBot="1" x14ac:dyDescent="0.25">
      <c r="B17" s="4" t="s">
        <v>28</v>
      </c>
      <c r="C17" s="20">
        <v>125</v>
      </c>
      <c r="D17" s="20">
        <v>89</v>
      </c>
      <c r="E17" s="20">
        <v>21</v>
      </c>
      <c r="F17" s="20">
        <v>14</v>
      </c>
      <c r="G17" s="20">
        <v>1</v>
      </c>
      <c r="H17" s="20">
        <v>1</v>
      </c>
      <c r="I17" s="20">
        <v>0</v>
      </c>
      <c r="J17" s="20">
        <v>0</v>
      </c>
      <c r="K17" s="20">
        <v>1</v>
      </c>
      <c r="L17" s="20">
        <v>0</v>
      </c>
      <c r="M17" s="20">
        <v>126</v>
      </c>
      <c r="N17" s="20">
        <v>89</v>
      </c>
      <c r="O17" s="20">
        <v>21</v>
      </c>
      <c r="P17" s="20">
        <v>15</v>
      </c>
      <c r="Q17" s="20">
        <v>1</v>
      </c>
    </row>
    <row r="18" spans="2:17" ht="20.100000000000001" customHeight="1" thickBot="1" x14ac:dyDescent="0.25">
      <c r="B18" s="4" t="s">
        <v>29</v>
      </c>
      <c r="C18" s="20">
        <v>236</v>
      </c>
      <c r="D18" s="20">
        <v>134</v>
      </c>
      <c r="E18" s="20">
        <v>76</v>
      </c>
      <c r="F18" s="20">
        <v>19</v>
      </c>
      <c r="G18" s="20">
        <v>7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236</v>
      </c>
      <c r="N18" s="20">
        <v>134</v>
      </c>
      <c r="O18" s="20">
        <v>76</v>
      </c>
      <c r="P18" s="20">
        <v>19</v>
      </c>
      <c r="Q18" s="20">
        <v>7</v>
      </c>
    </row>
    <row r="19" spans="2:17" ht="20.100000000000001" customHeight="1" thickBot="1" x14ac:dyDescent="0.25">
      <c r="B19" s="4" t="s">
        <v>30</v>
      </c>
      <c r="C19" s="20">
        <v>438</v>
      </c>
      <c r="D19" s="20">
        <v>230</v>
      </c>
      <c r="E19" s="20">
        <v>160</v>
      </c>
      <c r="F19" s="20">
        <v>39</v>
      </c>
      <c r="G19" s="20">
        <v>9</v>
      </c>
      <c r="H19" s="20">
        <v>10</v>
      </c>
      <c r="I19" s="20">
        <v>5</v>
      </c>
      <c r="J19" s="20">
        <v>0</v>
      </c>
      <c r="K19" s="20">
        <v>5</v>
      </c>
      <c r="L19" s="20">
        <v>0</v>
      </c>
      <c r="M19" s="20">
        <v>448</v>
      </c>
      <c r="N19" s="20">
        <v>235</v>
      </c>
      <c r="O19" s="20">
        <v>160</v>
      </c>
      <c r="P19" s="20">
        <v>44</v>
      </c>
      <c r="Q19" s="20">
        <v>9</v>
      </c>
    </row>
    <row r="20" spans="2:17" ht="20.100000000000001" customHeight="1" thickBot="1" x14ac:dyDescent="0.25">
      <c r="B20" s="4" t="s">
        <v>31</v>
      </c>
      <c r="C20" s="20">
        <v>944</v>
      </c>
      <c r="D20" s="20">
        <v>558</v>
      </c>
      <c r="E20" s="20">
        <v>281</v>
      </c>
      <c r="F20" s="20">
        <v>86</v>
      </c>
      <c r="G20" s="20">
        <v>19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944</v>
      </c>
      <c r="N20" s="20">
        <v>558</v>
      </c>
      <c r="O20" s="20">
        <v>281</v>
      </c>
      <c r="P20" s="20">
        <v>86</v>
      </c>
      <c r="Q20" s="20">
        <v>19</v>
      </c>
    </row>
    <row r="21" spans="2:17" ht="20.100000000000001" customHeight="1" thickBot="1" x14ac:dyDescent="0.25">
      <c r="B21" s="4" t="s">
        <v>32</v>
      </c>
      <c r="C21" s="20">
        <v>133</v>
      </c>
      <c r="D21" s="20">
        <v>120</v>
      </c>
      <c r="E21" s="20">
        <v>7</v>
      </c>
      <c r="F21" s="20">
        <v>6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133</v>
      </c>
      <c r="N21" s="20">
        <v>120</v>
      </c>
      <c r="O21" s="20">
        <v>7</v>
      </c>
      <c r="P21" s="20">
        <v>6</v>
      </c>
      <c r="Q21" s="20">
        <v>0</v>
      </c>
    </row>
    <row r="22" spans="2:17" ht="20.100000000000001" customHeight="1" thickBot="1" x14ac:dyDescent="0.25">
      <c r="B22" s="4" t="s">
        <v>33</v>
      </c>
      <c r="C22" s="20">
        <v>233</v>
      </c>
      <c r="D22" s="20">
        <v>184</v>
      </c>
      <c r="E22" s="20">
        <v>21</v>
      </c>
      <c r="F22" s="20">
        <v>24</v>
      </c>
      <c r="G22" s="20">
        <v>4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233</v>
      </c>
      <c r="N22" s="20">
        <v>184</v>
      </c>
      <c r="O22" s="20">
        <v>21</v>
      </c>
      <c r="P22" s="20">
        <v>24</v>
      </c>
      <c r="Q22" s="20">
        <v>4</v>
      </c>
    </row>
    <row r="23" spans="2:17" ht="20.100000000000001" customHeight="1" thickBot="1" x14ac:dyDescent="0.25">
      <c r="B23" s="4" t="s">
        <v>34</v>
      </c>
      <c r="C23" s="20">
        <v>312</v>
      </c>
      <c r="D23" s="20">
        <v>144</v>
      </c>
      <c r="E23" s="20">
        <v>90</v>
      </c>
      <c r="F23" s="20">
        <v>53</v>
      </c>
      <c r="G23" s="20">
        <v>25</v>
      </c>
      <c r="H23" s="20">
        <v>2</v>
      </c>
      <c r="I23" s="20">
        <v>1</v>
      </c>
      <c r="J23" s="20">
        <v>1</v>
      </c>
      <c r="K23" s="20">
        <v>0</v>
      </c>
      <c r="L23" s="20">
        <v>0</v>
      </c>
      <c r="M23" s="20">
        <v>314</v>
      </c>
      <c r="N23" s="20">
        <v>145</v>
      </c>
      <c r="O23" s="20">
        <v>91</v>
      </c>
      <c r="P23" s="20">
        <v>53</v>
      </c>
      <c r="Q23" s="20">
        <v>25</v>
      </c>
    </row>
    <row r="24" spans="2:17" ht="20.100000000000001" customHeight="1" thickBot="1" x14ac:dyDescent="0.25">
      <c r="B24" s="4" t="s">
        <v>35</v>
      </c>
      <c r="C24" s="20">
        <v>342</v>
      </c>
      <c r="D24" s="20">
        <v>201</v>
      </c>
      <c r="E24" s="20">
        <v>133</v>
      </c>
      <c r="F24" s="20">
        <v>7</v>
      </c>
      <c r="G24" s="20">
        <v>1</v>
      </c>
      <c r="H24" s="20">
        <v>4</v>
      </c>
      <c r="I24" s="20">
        <v>2</v>
      </c>
      <c r="J24" s="20">
        <v>2</v>
      </c>
      <c r="K24" s="20">
        <v>0</v>
      </c>
      <c r="L24" s="20">
        <v>0</v>
      </c>
      <c r="M24" s="20">
        <v>346</v>
      </c>
      <c r="N24" s="20">
        <v>203</v>
      </c>
      <c r="O24" s="20">
        <v>135</v>
      </c>
      <c r="P24" s="20">
        <v>7</v>
      </c>
      <c r="Q24" s="20">
        <v>1</v>
      </c>
    </row>
    <row r="25" spans="2:17" ht="20.100000000000001" customHeight="1" thickBot="1" x14ac:dyDescent="0.25">
      <c r="B25" s="4" t="s">
        <v>36</v>
      </c>
      <c r="C25" s="20">
        <v>40</v>
      </c>
      <c r="D25" s="20">
        <v>20</v>
      </c>
      <c r="E25" s="20">
        <v>14</v>
      </c>
      <c r="F25" s="20">
        <v>3</v>
      </c>
      <c r="G25" s="20">
        <v>3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40</v>
      </c>
      <c r="N25" s="20">
        <v>20</v>
      </c>
      <c r="O25" s="20">
        <v>14</v>
      </c>
      <c r="P25" s="20">
        <v>3</v>
      </c>
      <c r="Q25" s="20">
        <v>3</v>
      </c>
    </row>
    <row r="26" spans="2:17" ht="20.100000000000001" customHeight="1" thickBot="1" x14ac:dyDescent="0.25">
      <c r="B26" s="5" t="s">
        <v>37</v>
      </c>
      <c r="C26" s="20">
        <v>256</v>
      </c>
      <c r="D26" s="20">
        <v>153</v>
      </c>
      <c r="E26" s="20">
        <v>93</v>
      </c>
      <c r="F26" s="20">
        <v>8</v>
      </c>
      <c r="G26" s="20">
        <v>2</v>
      </c>
      <c r="H26" s="20">
        <v>3</v>
      </c>
      <c r="I26" s="20">
        <v>3</v>
      </c>
      <c r="J26" s="20">
        <v>0</v>
      </c>
      <c r="K26" s="20">
        <v>0</v>
      </c>
      <c r="L26" s="20">
        <v>0</v>
      </c>
      <c r="M26" s="20">
        <v>259</v>
      </c>
      <c r="N26" s="20">
        <v>156</v>
      </c>
      <c r="O26" s="20">
        <v>93</v>
      </c>
      <c r="P26" s="20">
        <v>8</v>
      </c>
      <c r="Q26" s="20">
        <v>2</v>
      </c>
    </row>
    <row r="27" spans="2:17" ht="20.100000000000001" customHeight="1" thickBot="1" x14ac:dyDescent="0.25">
      <c r="B27" s="6" t="s">
        <v>38</v>
      </c>
      <c r="C27" s="21">
        <v>27</v>
      </c>
      <c r="D27" s="21">
        <v>13</v>
      </c>
      <c r="E27" s="21">
        <v>14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27</v>
      </c>
      <c r="N27" s="21">
        <v>13</v>
      </c>
      <c r="O27" s="21">
        <v>14</v>
      </c>
      <c r="P27" s="21">
        <v>0</v>
      </c>
      <c r="Q27" s="21">
        <v>0</v>
      </c>
    </row>
    <row r="28" spans="2:17" ht="20.100000000000001" customHeight="1" thickBot="1" x14ac:dyDescent="0.25">
      <c r="B28" s="7" t="s">
        <v>39</v>
      </c>
      <c r="C28" s="9">
        <f>SUM(C11:C27)</f>
        <v>5699</v>
      </c>
      <c r="D28" s="9">
        <f t="shared" ref="D28:Q28" si="0">SUM(D11:D27)</f>
        <v>3647</v>
      </c>
      <c r="E28" s="9">
        <f t="shared" si="0"/>
        <v>1486</v>
      </c>
      <c r="F28" s="9">
        <f t="shared" si="0"/>
        <v>466</v>
      </c>
      <c r="G28" s="9">
        <f t="shared" si="0"/>
        <v>100</v>
      </c>
      <c r="H28" s="9">
        <f t="shared" si="0"/>
        <v>21</v>
      </c>
      <c r="I28" s="9">
        <f t="shared" si="0"/>
        <v>12</v>
      </c>
      <c r="J28" s="9">
        <f t="shared" si="0"/>
        <v>3</v>
      </c>
      <c r="K28" s="9">
        <f t="shared" si="0"/>
        <v>6</v>
      </c>
      <c r="L28" s="9">
        <f t="shared" si="0"/>
        <v>0</v>
      </c>
      <c r="M28" s="9">
        <f t="shared" si="0"/>
        <v>5720</v>
      </c>
      <c r="N28" s="9">
        <f t="shared" si="0"/>
        <v>3659</v>
      </c>
      <c r="O28" s="9">
        <f t="shared" si="0"/>
        <v>1489</v>
      </c>
      <c r="P28" s="9">
        <f t="shared" si="0"/>
        <v>472</v>
      </c>
      <c r="Q28" s="9">
        <f t="shared" si="0"/>
        <v>100</v>
      </c>
    </row>
    <row r="29" spans="2:17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5" width="25.75" customWidth="1"/>
    <col min="19" max="19" width="12.625" customWidth="1"/>
  </cols>
  <sheetData>
    <row r="9" spans="2:5" ht="78" customHeight="1" x14ac:dyDescent="0.2">
      <c r="B9" s="38"/>
      <c r="C9" s="26" t="s">
        <v>169</v>
      </c>
      <c r="D9" s="26" t="s">
        <v>170</v>
      </c>
      <c r="E9" s="39" t="s">
        <v>171</v>
      </c>
    </row>
    <row r="10" spans="2:5" ht="20.100000000000001" customHeight="1" thickBot="1" x14ac:dyDescent="0.25">
      <c r="B10" s="3" t="s">
        <v>22</v>
      </c>
      <c r="C10" s="31">
        <f>('Personas Enjuiciadas'!D11+'Personas Enjuiciadas'!E11+'Personas Enjuiciadas'!I11+'Personas Enjuiciadas'!J11)/'Personas Enjuiciadas'!M11</f>
        <v>0.89403453689167978</v>
      </c>
      <c r="D10" s="31">
        <f>('Personas Enjuiciadas'!D11+'Personas Enjuiciadas'!I11)/('Personas Enjuiciadas'!N11+'Personas Enjuiciadas'!P11)</f>
        <v>0.88123752495009977</v>
      </c>
      <c r="E10" s="31">
        <f>('Personas Enjuiciadas'!E11+'Personas Enjuiciadas'!J11)/('Personas Enjuiciadas'!O11+'Personas Enjuiciadas'!Q11)</f>
        <v>0.94117647058823528</v>
      </c>
    </row>
    <row r="11" spans="2:5" ht="20.100000000000001" customHeight="1" thickBot="1" x14ac:dyDescent="0.25">
      <c r="B11" s="4" t="s">
        <v>23</v>
      </c>
      <c r="C11" s="29">
        <f>('Personas Enjuiciadas'!D12+'Personas Enjuiciadas'!E12+'Personas Enjuiciadas'!I12+'Personas Enjuiciadas'!J12)/'Personas Enjuiciadas'!M12</f>
        <v>0.84146341463414631</v>
      </c>
      <c r="D11" s="29">
        <f>('Personas Enjuiciadas'!D12+'Personas Enjuiciadas'!I12)/('Personas Enjuiciadas'!N12+'Personas Enjuiciadas'!P12)</f>
        <v>0.80952380952380953</v>
      </c>
      <c r="E11" s="29">
        <f>('Personas Enjuiciadas'!E12+'Personas Enjuiciadas'!J12)/('Personas Enjuiciadas'!O12+'Personas Enjuiciadas'!Q12)</f>
        <v>0.89830508474576276</v>
      </c>
    </row>
    <row r="12" spans="2:5" ht="20.100000000000001" customHeight="1" thickBot="1" x14ac:dyDescent="0.25">
      <c r="B12" s="4" t="s">
        <v>24</v>
      </c>
      <c r="C12" s="29">
        <f>('Personas Enjuiciadas'!D13+'Personas Enjuiciadas'!E13+'Personas Enjuiciadas'!I13+'Personas Enjuiciadas'!J13)/'Personas Enjuiciadas'!M13</f>
        <v>0.96610169491525422</v>
      </c>
      <c r="D12" s="29">
        <f>('Personas Enjuiciadas'!D13+'Personas Enjuiciadas'!I13)/('Personas Enjuiciadas'!N13+'Personas Enjuiciadas'!P13)</f>
        <v>0.95789473684210524</v>
      </c>
      <c r="E12" s="29">
        <f>('Personas Enjuiciadas'!E13+'Personas Enjuiciadas'!J13)/('Personas Enjuiciadas'!O13+'Personas Enjuiciadas'!Q13)</f>
        <v>1</v>
      </c>
    </row>
    <row r="13" spans="2:5" ht="20.100000000000001" customHeight="1" thickBot="1" x14ac:dyDescent="0.25">
      <c r="B13" s="4" t="s">
        <v>25</v>
      </c>
      <c r="C13" s="29">
        <f>('Personas Enjuiciadas'!D14+'Personas Enjuiciadas'!E14+'Personas Enjuiciadas'!I14+'Personas Enjuiciadas'!J14)/'Personas Enjuiciadas'!M14</f>
        <v>0.95983935742971882</v>
      </c>
      <c r="D13" s="29">
        <f>('Personas Enjuiciadas'!D14+'Personas Enjuiciadas'!I14)/('Personas Enjuiciadas'!N14+'Personas Enjuiciadas'!P14)</f>
        <v>0.94701986754966883</v>
      </c>
      <c r="E13" s="29">
        <f>('Personas Enjuiciadas'!E14+'Personas Enjuiciadas'!J14)/('Personas Enjuiciadas'!O14+'Personas Enjuiciadas'!Q14)</f>
        <v>0.97959183673469385</v>
      </c>
    </row>
    <row r="14" spans="2:5" ht="20.100000000000001" customHeight="1" thickBot="1" x14ac:dyDescent="0.25">
      <c r="B14" s="4" t="s">
        <v>26</v>
      </c>
      <c r="C14" s="29">
        <f>('Personas Enjuiciadas'!D15+'Personas Enjuiciadas'!E15+'Personas Enjuiciadas'!I15+'Personas Enjuiciadas'!J15)/'Personas Enjuiciadas'!M15</f>
        <v>0.92486338797814205</v>
      </c>
      <c r="D14" s="29">
        <f>('Personas Enjuiciadas'!D15+'Personas Enjuiciadas'!I15)/('Personas Enjuiciadas'!N15+'Personas Enjuiciadas'!P15)</f>
        <v>0.91554054054054057</v>
      </c>
      <c r="E14" s="29">
        <f>('Personas Enjuiciadas'!E15+'Personas Enjuiciadas'!J15)/('Personas Enjuiciadas'!O15+'Personas Enjuiciadas'!Q15)</f>
        <v>0.9642857142857143</v>
      </c>
    </row>
    <row r="15" spans="2:5" ht="20.100000000000001" customHeight="1" thickBot="1" x14ac:dyDescent="0.25">
      <c r="B15" s="4" t="s">
        <v>27</v>
      </c>
      <c r="C15" s="29">
        <f>('Personas Enjuiciadas'!D16+'Personas Enjuiciadas'!E16+'Personas Enjuiciadas'!I16+'Personas Enjuiciadas'!J16)/'Personas Enjuiciadas'!M16</f>
        <v>0.92207792207792205</v>
      </c>
      <c r="D15" s="29">
        <f>('Personas Enjuiciadas'!D16+'Personas Enjuiciadas'!I16)/('Personas Enjuiciadas'!N16+'Personas Enjuiciadas'!P16)</f>
        <v>0.90625</v>
      </c>
      <c r="E15" s="29">
        <f>('Personas Enjuiciadas'!E16+'Personas Enjuiciadas'!J16)/('Personas Enjuiciadas'!O16+'Personas Enjuiciadas'!Q16)</f>
        <v>1</v>
      </c>
    </row>
    <row r="16" spans="2:5" ht="20.100000000000001" customHeight="1" thickBot="1" x14ac:dyDescent="0.25">
      <c r="B16" s="4" t="s">
        <v>28</v>
      </c>
      <c r="C16" s="29">
        <f>('Personas Enjuiciadas'!D17+'Personas Enjuiciadas'!E17+'Personas Enjuiciadas'!I17+'Personas Enjuiciadas'!J17)/'Personas Enjuiciadas'!M17</f>
        <v>0.87301587301587302</v>
      </c>
      <c r="D16" s="29">
        <f>('Personas Enjuiciadas'!D17+'Personas Enjuiciadas'!I17)/('Personas Enjuiciadas'!N17+'Personas Enjuiciadas'!P17)</f>
        <v>0.85576923076923073</v>
      </c>
      <c r="E16" s="29">
        <f>('Personas Enjuiciadas'!E17+'Personas Enjuiciadas'!J17)/('Personas Enjuiciadas'!O17+'Personas Enjuiciadas'!Q17)</f>
        <v>0.95454545454545459</v>
      </c>
    </row>
    <row r="17" spans="2:5" ht="20.100000000000001" customHeight="1" thickBot="1" x14ac:dyDescent="0.25">
      <c r="B17" s="4" t="s">
        <v>29</v>
      </c>
      <c r="C17" s="29">
        <f>('Personas Enjuiciadas'!D18+'Personas Enjuiciadas'!E18+'Personas Enjuiciadas'!I18+'Personas Enjuiciadas'!J18)/'Personas Enjuiciadas'!M18</f>
        <v>0.88983050847457623</v>
      </c>
      <c r="D17" s="29">
        <f>('Personas Enjuiciadas'!D18+'Personas Enjuiciadas'!I18)/('Personas Enjuiciadas'!N18+'Personas Enjuiciadas'!P18)</f>
        <v>0.87581699346405228</v>
      </c>
      <c r="E17" s="29">
        <f>('Personas Enjuiciadas'!E18+'Personas Enjuiciadas'!J18)/('Personas Enjuiciadas'!O18+'Personas Enjuiciadas'!Q18)</f>
        <v>0.91566265060240959</v>
      </c>
    </row>
    <row r="18" spans="2:5" ht="20.100000000000001" customHeight="1" thickBot="1" x14ac:dyDescent="0.25">
      <c r="B18" s="4" t="s">
        <v>30</v>
      </c>
      <c r="C18" s="29">
        <f>('Personas Enjuiciadas'!D19+'Personas Enjuiciadas'!E19+'Personas Enjuiciadas'!I19+'Personas Enjuiciadas'!J19)/'Personas Enjuiciadas'!M19</f>
        <v>0.8816964285714286</v>
      </c>
      <c r="D18" s="29">
        <f>('Personas Enjuiciadas'!D19+'Personas Enjuiciadas'!I19)/('Personas Enjuiciadas'!N19+'Personas Enjuiciadas'!P19)</f>
        <v>0.8422939068100358</v>
      </c>
      <c r="E18" s="29">
        <f>('Personas Enjuiciadas'!E19+'Personas Enjuiciadas'!J19)/('Personas Enjuiciadas'!O19+'Personas Enjuiciadas'!Q19)</f>
        <v>0.94674556213017746</v>
      </c>
    </row>
    <row r="19" spans="2:5" ht="20.100000000000001" customHeight="1" thickBot="1" x14ac:dyDescent="0.25">
      <c r="B19" s="4" t="s">
        <v>31</v>
      </c>
      <c r="C19" s="29">
        <f>('Personas Enjuiciadas'!D20+'Personas Enjuiciadas'!E20+'Personas Enjuiciadas'!I20+'Personas Enjuiciadas'!J20)/'Personas Enjuiciadas'!M20</f>
        <v>0.88877118644067798</v>
      </c>
      <c r="D19" s="29">
        <f>('Personas Enjuiciadas'!D20+'Personas Enjuiciadas'!I20)/('Personas Enjuiciadas'!N20+'Personas Enjuiciadas'!P20)</f>
        <v>0.86645962732919257</v>
      </c>
      <c r="E19" s="29">
        <f>('Personas Enjuiciadas'!E20+'Personas Enjuiciadas'!J20)/('Personas Enjuiciadas'!O20+'Personas Enjuiciadas'!Q20)</f>
        <v>0.93666666666666665</v>
      </c>
    </row>
    <row r="20" spans="2:5" ht="20.100000000000001" customHeight="1" thickBot="1" x14ac:dyDescent="0.25">
      <c r="B20" s="4" t="s">
        <v>32</v>
      </c>
      <c r="C20" s="29">
        <f>('Personas Enjuiciadas'!D21+'Personas Enjuiciadas'!E21+'Personas Enjuiciadas'!I21+'Personas Enjuiciadas'!J21)/'Personas Enjuiciadas'!M21</f>
        <v>0.95488721804511278</v>
      </c>
      <c r="D20" s="29">
        <f>('Personas Enjuiciadas'!D21+'Personas Enjuiciadas'!I21)/('Personas Enjuiciadas'!N21+'Personas Enjuiciadas'!P21)</f>
        <v>0.95238095238095233</v>
      </c>
      <c r="E20" s="29">
        <f>('Personas Enjuiciadas'!E21+'Personas Enjuiciadas'!J21)/('Personas Enjuiciadas'!O21+'Personas Enjuiciadas'!Q21)</f>
        <v>1</v>
      </c>
    </row>
    <row r="21" spans="2:5" ht="20.100000000000001" customHeight="1" thickBot="1" x14ac:dyDescent="0.25">
      <c r="B21" s="4" t="s">
        <v>33</v>
      </c>
      <c r="C21" s="29">
        <f>('Personas Enjuiciadas'!D22+'Personas Enjuiciadas'!E22+'Personas Enjuiciadas'!I22+'Personas Enjuiciadas'!J22)/'Personas Enjuiciadas'!M22</f>
        <v>0.87982832618025753</v>
      </c>
      <c r="D21" s="29">
        <f>('Personas Enjuiciadas'!D22+'Personas Enjuiciadas'!I22)/('Personas Enjuiciadas'!N22+'Personas Enjuiciadas'!P22)</f>
        <v>0.88461538461538458</v>
      </c>
      <c r="E21" s="29">
        <f>('Personas Enjuiciadas'!E22+'Personas Enjuiciadas'!J22)/('Personas Enjuiciadas'!O22+'Personas Enjuiciadas'!Q22)</f>
        <v>0.84</v>
      </c>
    </row>
    <row r="22" spans="2:5" ht="20.100000000000001" customHeight="1" thickBot="1" x14ac:dyDescent="0.25">
      <c r="B22" s="4" t="s">
        <v>34</v>
      </c>
      <c r="C22" s="29">
        <f>('Personas Enjuiciadas'!D23+'Personas Enjuiciadas'!E23+'Personas Enjuiciadas'!I23+'Personas Enjuiciadas'!J23)/'Personas Enjuiciadas'!M23</f>
        <v>0.75159235668789814</v>
      </c>
      <c r="D22" s="29">
        <f>('Personas Enjuiciadas'!D23+'Personas Enjuiciadas'!I23)/('Personas Enjuiciadas'!N23+'Personas Enjuiciadas'!P23)</f>
        <v>0.73232323232323238</v>
      </c>
      <c r="E22" s="29">
        <f>('Personas Enjuiciadas'!E23+'Personas Enjuiciadas'!J23)/('Personas Enjuiciadas'!O23+'Personas Enjuiciadas'!Q23)</f>
        <v>0.78448275862068961</v>
      </c>
    </row>
    <row r="23" spans="2:5" ht="20.100000000000001" customHeight="1" thickBot="1" x14ac:dyDescent="0.25">
      <c r="B23" s="4" t="s">
        <v>35</v>
      </c>
      <c r="C23" s="29">
        <f>('Personas Enjuiciadas'!D24+'Personas Enjuiciadas'!E24+'Personas Enjuiciadas'!I24+'Personas Enjuiciadas'!J24)/'Personas Enjuiciadas'!M24</f>
        <v>0.97687861271676302</v>
      </c>
      <c r="D23" s="29">
        <f>('Personas Enjuiciadas'!D24+'Personas Enjuiciadas'!I24)/('Personas Enjuiciadas'!N24+'Personas Enjuiciadas'!P24)</f>
        <v>0.96666666666666667</v>
      </c>
      <c r="E23" s="29">
        <f>('Personas Enjuiciadas'!E24+'Personas Enjuiciadas'!J24)/('Personas Enjuiciadas'!O24+'Personas Enjuiciadas'!Q24)</f>
        <v>0.99264705882352944</v>
      </c>
    </row>
    <row r="24" spans="2:5" ht="20.100000000000001" customHeight="1" thickBot="1" x14ac:dyDescent="0.25">
      <c r="B24" s="4" t="s">
        <v>36</v>
      </c>
      <c r="C24" s="29">
        <f>('Personas Enjuiciadas'!D25+'Personas Enjuiciadas'!E25+'Personas Enjuiciadas'!I25+'Personas Enjuiciadas'!J25)/'Personas Enjuiciadas'!M25</f>
        <v>0.85</v>
      </c>
      <c r="D24" s="29">
        <f>('Personas Enjuiciadas'!D25+'Personas Enjuiciadas'!I25)/('Personas Enjuiciadas'!N25+'Personas Enjuiciadas'!P25)</f>
        <v>0.86956521739130432</v>
      </c>
      <c r="E24" s="29">
        <f>('Personas Enjuiciadas'!E25+'Personas Enjuiciadas'!J25)/('Personas Enjuiciadas'!O25+'Personas Enjuiciadas'!Q25)</f>
        <v>0.82352941176470584</v>
      </c>
    </row>
    <row r="25" spans="2:5" ht="20.100000000000001" customHeight="1" thickBot="1" x14ac:dyDescent="0.25">
      <c r="B25" s="5" t="s">
        <v>37</v>
      </c>
      <c r="C25" s="29">
        <f>('Personas Enjuiciadas'!D26+'Personas Enjuiciadas'!E26+'Personas Enjuiciadas'!I26+'Personas Enjuiciadas'!J26)/'Personas Enjuiciadas'!M26</f>
        <v>0.96138996138996136</v>
      </c>
      <c r="D25" s="29">
        <f>('Personas Enjuiciadas'!D26+'Personas Enjuiciadas'!I26)/('Personas Enjuiciadas'!N26+'Personas Enjuiciadas'!P26)</f>
        <v>0.95121951219512191</v>
      </c>
      <c r="E25" s="29">
        <f>('Personas Enjuiciadas'!E26+'Personas Enjuiciadas'!J26)/('Personas Enjuiciadas'!O26+'Personas Enjuiciadas'!Q26)</f>
        <v>0.97894736842105268</v>
      </c>
    </row>
    <row r="26" spans="2:5" ht="20.100000000000001" customHeight="1" thickBot="1" x14ac:dyDescent="0.25">
      <c r="B26" s="6" t="s">
        <v>38</v>
      </c>
      <c r="C26" s="30">
        <f>('Personas Enjuiciadas'!D27+'Personas Enjuiciadas'!E27+'Personas Enjuiciadas'!I27+'Personas Enjuiciadas'!J27)/'Personas Enjuiciadas'!M27</f>
        <v>1</v>
      </c>
      <c r="D26" s="30">
        <f>('Personas Enjuiciadas'!D27+'Personas Enjuiciadas'!I27)/('Personas Enjuiciadas'!N27+'Personas Enjuiciadas'!P27)</f>
        <v>1</v>
      </c>
      <c r="E26" s="30">
        <f>('Personas Enjuiciadas'!E27+'Personas Enjuiciadas'!J27)/('Personas Enjuiciadas'!O27+'Personas Enjuiciadas'!Q27)</f>
        <v>1</v>
      </c>
    </row>
    <row r="27" spans="2:5" ht="20.100000000000001" customHeight="1" thickBot="1" x14ac:dyDescent="0.25">
      <c r="B27" s="7" t="s">
        <v>39</v>
      </c>
      <c r="C27" s="28">
        <f>('Personas Enjuiciadas'!D28+'Personas Enjuiciadas'!E28+'Personas Enjuiciadas'!I28+'Personas Enjuiciadas'!J28)/'Personas Enjuiciadas'!M28</f>
        <v>0.9</v>
      </c>
      <c r="D27" s="28">
        <f>('Personas Enjuiciadas'!D28+'Personas Enjuiciadas'!I28)/('Personas Enjuiciadas'!N28+'Personas Enjuiciadas'!P28)</f>
        <v>0.88574195110142817</v>
      </c>
      <c r="E27" s="28">
        <f>('Personas Enjuiciadas'!E28+'Personas Enjuiciadas'!J28)/('Personas Enjuiciadas'!O28+'Personas Enjuiciadas'!Q28)</f>
        <v>0.93706733794839525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L5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4" width="16" customWidth="1"/>
    <col min="5" max="5" width="9.625" bestFit="1" customWidth="1"/>
    <col min="6" max="6" width="11.5" bestFit="1" customWidth="1"/>
    <col min="7" max="8" width="16" customWidth="1"/>
    <col min="9" max="9" width="18.875" bestFit="1" customWidth="1"/>
    <col min="10" max="10" width="27.75" customWidth="1"/>
    <col min="11" max="11" width="19.375" bestFit="1" customWidth="1"/>
    <col min="12" max="12" width="21.875" customWidth="1"/>
    <col min="13" max="16" width="16" customWidth="1"/>
    <col min="17" max="18" width="19.25" customWidth="1"/>
    <col min="19" max="19" width="28.375" bestFit="1" customWidth="1"/>
    <col min="20" max="20" width="19.25" customWidth="1"/>
    <col min="23" max="23" width="12.125" customWidth="1"/>
  </cols>
  <sheetData>
    <row r="9" spans="2:12" ht="41.25" customHeight="1" x14ac:dyDescent="0.2">
      <c r="B9" s="10"/>
      <c r="C9" s="89" t="s">
        <v>251</v>
      </c>
      <c r="D9" s="90"/>
      <c r="E9" s="90"/>
      <c r="F9" s="90"/>
      <c r="G9" s="66"/>
      <c r="H9" s="89" t="s">
        <v>263</v>
      </c>
      <c r="I9" s="90"/>
      <c r="J9" s="90"/>
      <c r="K9" s="90"/>
      <c r="L9" s="92"/>
    </row>
    <row r="10" spans="2:12" ht="59.25" customHeight="1" thickBot="1" x14ac:dyDescent="0.25">
      <c r="B10" s="38"/>
      <c r="C10" s="35" t="s">
        <v>172</v>
      </c>
      <c r="D10" s="35" t="s">
        <v>173</v>
      </c>
      <c r="E10" s="35" t="s">
        <v>260</v>
      </c>
      <c r="F10" s="35" t="s">
        <v>175</v>
      </c>
      <c r="G10" s="67" t="s">
        <v>257</v>
      </c>
      <c r="H10" s="63" t="s">
        <v>252</v>
      </c>
      <c r="I10" s="63" t="s">
        <v>255</v>
      </c>
      <c r="J10" s="63" t="s">
        <v>254</v>
      </c>
      <c r="K10" s="63" t="s">
        <v>253</v>
      </c>
      <c r="L10" s="35" t="s">
        <v>258</v>
      </c>
    </row>
    <row r="11" spans="2:12" ht="20.100000000000001" customHeight="1" thickBot="1" x14ac:dyDescent="0.25">
      <c r="B11" s="3" t="s">
        <v>22</v>
      </c>
      <c r="C11" s="19">
        <v>446</v>
      </c>
      <c r="D11" s="19">
        <v>310</v>
      </c>
      <c r="E11" s="19">
        <v>700</v>
      </c>
      <c r="F11" s="19">
        <v>849</v>
      </c>
      <c r="G11" s="19">
        <f>SUM(C11:F11)</f>
        <v>2305</v>
      </c>
      <c r="H11" s="19">
        <v>6</v>
      </c>
      <c r="I11" s="19">
        <v>0</v>
      </c>
      <c r="J11" s="19">
        <v>0</v>
      </c>
      <c r="K11" s="19">
        <v>2</v>
      </c>
      <c r="L11" s="19">
        <v>2313</v>
      </c>
    </row>
    <row r="12" spans="2:12" ht="20.100000000000001" customHeight="1" thickBot="1" x14ac:dyDescent="0.25">
      <c r="B12" s="4" t="s">
        <v>23</v>
      </c>
      <c r="C12" s="20">
        <v>35</v>
      </c>
      <c r="D12" s="20">
        <v>15</v>
      </c>
      <c r="E12" s="20">
        <v>74</v>
      </c>
      <c r="F12" s="20">
        <v>80</v>
      </c>
      <c r="G12" s="20">
        <f t="shared" ref="G12:G28" si="0">SUM(C12:F12)</f>
        <v>204</v>
      </c>
      <c r="H12" s="20">
        <v>0</v>
      </c>
      <c r="I12" s="20">
        <v>0</v>
      </c>
      <c r="J12" s="20">
        <v>0</v>
      </c>
      <c r="K12" s="20">
        <v>0</v>
      </c>
      <c r="L12" s="20">
        <v>204</v>
      </c>
    </row>
    <row r="13" spans="2:12" ht="20.100000000000001" customHeight="1" thickBot="1" x14ac:dyDescent="0.25">
      <c r="B13" s="4" t="s">
        <v>24</v>
      </c>
      <c r="C13" s="20">
        <v>45</v>
      </c>
      <c r="D13" s="20">
        <v>31</v>
      </c>
      <c r="E13" s="20">
        <v>49</v>
      </c>
      <c r="F13" s="20">
        <v>82</v>
      </c>
      <c r="G13" s="20">
        <f t="shared" si="0"/>
        <v>207</v>
      </c>
      <c r="H13" s="20">
        <v>0</v>
      </c>
      <c r="I13" s="20">
        <v>0</v>
      </c>
      <c r="J13" s="20">
        <v>0</v>
      </c>
      <c r="K13" s="20">
        <v>0</v>
      </c>
      <c r="L13" s="20">
        <v>207</v>
      </c>
    </row>
    <row r="14" spans="2:12" ht="20.100000000000001" customHeight="1" thickBot="1" x14ac:dyDescent="0.25">
      <c r="B14" s="4" t="s">
        <v>25</v>
      </c>
      <c r="C14" s="20">
        <v>53</v>
      </c>
      <c r="D14" s="20">
        <v>53</v>
      </c>
      <c r="E14" s="20">
        <v>105</v>
      </c>
      <c r="F14" s="20">
        <v>104</v>
      </c>
      <c r="G14" s="20">
        <f t="shared" si="0"/>
        <v>315</v>
      </c>
      <c r="H14" s="20">
        <v>0</v>
      </c>
      <c r="I14" s="20">
        <v>0</v>
      </c>
      <c r="J14" s="20">
        <v>0</v>
      </c>
      <c r="K14" s="20">
        <v>0</v>
      </c>
      <c r="L14" s="20">
        <v>315</v>
      </c>
    </row>
    <row r="15" spans="2:12" ht="20.100000000000001" customHeight="1" thickBot="1" x14ac:dyDescent="0.25">
      <c r="B15" s="4" t="s">
        <v>26</v>
      </c>
      <c r="C15" s="20">
        <v>88</v>
      </c>
      <c r="D15" s="20">
        <v>48</v>
      </c>
      <c r="E15" s="20">
        <v>174</v>
      </c>
      <c r="F15" s="20">
        <v>294</v>
      </c>
      <c r="G15" s="20">
        <f t="shared" si="0"/>
        <v>604</v>
      </c>
      <c r="H15" s="20">
        <v>0</v>
      </c>
      <c r="I15" s="20">
        <v>0</v>
      </c>
      <c r="J15" s="20">
        <v>0</v>
      </c>
      <c r="K15" s="20">
        <v>0</v>
      </c>
      <c r="L15" s="20">
        <v>604</v>
      </c>
    </row>
    <row r="16" spans="2:12" ht="20.100000000000001" customHeight="1" thickBot="1" x14ac:dyDescent="0.25">
      <c r="B16" s="4" t="s">
        <v>27</v>
      </c>
      <c r="C16" s="20">
        <v>16</v>
      </c>
      <c r="D16" s="20">
        <v>11</v>
      </c>
      <c r="E16" s="20">
        <v>36</v>
      </c>
      <c r="F16" s="20">
        <v>26</v>
      </c>
      <c r="G16" s="20">
        <f t="shared" si="0"/>
        <v>89</v>
      </c>
      <c r="H16" s="20">
        <v>0</v>
      </c>
      <c r="I16" s="20">
        <v>0</v>
      </c>
      <c r="J16" s="20">
        <v>0</v>
      </c>
      <c r="K16" s="20">
        <v>0</v>
      </c>
      <c r="L16" s="20">
        <v>89</v>
      </c>
    </row>
    <row r="17" spans="2:12" ht="20.100000000000001" customHeight="1" thickBot="1" x14ac:dyDescent="0.25">
      <c r="B17" s="4" t="s">
        <v>28</v>
      </c>
      <c r="C17" s="20">
        <v>79</v>
      </c>
      <c r="D17" s="20">
        <v>47</v>
      </c>
      <c r="E17" s="20">
        <v>136</v>
      </c>
      <c r="F17" s="20">
        <v>149</v>
      </c>
      <c r="G17" s="20">
        <f t="shared" si="0"/>
        <v>411</v>
      </c>
      <c r="H17" s="20">
        <v>0</v>
      </c>
      <c r="I17" s="20">
        <v>0</v>
      </c>
      <c r="J17" s="20">
        <v>0</v>
      </c>
      <c r="K17" s="20">
        <v>0</v>
      </c>
      <c r="L17" s="20">
        <v>411</v>
      </c>
    </row>
    <row r="18" spans="2:12" ht="20.100000000000001" customHeight="1" thickBot="1" x14ac:dyDescent="0.25">
      <c r="B18" s="4" t="s">
        <v>29</v>
      </c>
      <c r="C18" s="20">
        <v>110</v>
      </c>
      <c r="D18" s="20">
        <v>67</v>
      </c>
      <c r="E18" s="20">
        <v>154</v>
      </c>
      <c r="F18" s="20">
        <v>204</v>
      </c>
      <c r="G18" s="20">
        <f t="shared" si="0"/>
        <v>535</v>
      </c>
      <c r="H18" s="20">
        <v>3</v>
      </c>
      <c r="I18" s="20">
        <v>3</v>
      </c>
      <c r="J18" s="20">
        <v>0</v>
      </c>
      <c r="K18" s="20">
        <v>1</v>
      </c>
      <c r="L18" s="20">
        <v>542</v>
      </c>
    </row>
    <row r="19" spans="2:12" ht="20.100000000000001" customHeight="1" thickBot="1" x14ac:dyDescent="0.25">
      <c r="B19" s="4" t="s">
        <v>30</v>
      </c>
      <c r="C19" s="20">
        <v>265</v>
      </c>
      <c r="D19" s="20">
        <v>136</v>
      </c>
      <c r="E19" s="20">
        <v>469</v>
      </c>
      <c r="F19" s="20">
        <v>618</v>
      </c>
      <c r="G19" s="20">
        <f t="shared" si="0"/>
        <v>1488</v>
      </c>
      <c r="H19" s="20">
        <v>2</v>
      </c>
      <c r="I19" s="20">
        <v>1</v>
      </c>
      <c r="J19" s="20">
        <v>0</v>
      </c>
      <c r="K19" s="20">
        <v>1</v>
      </c>
      <c r="L19" s="20">
        <v>1492</v>
      </c>
    </row>
    <row r="20" spans="2:12" ht="20.100000000000001" customHeight="1" thickBot="1" x14ac:dyDescent="0.25">
      <c r="B20" s="4" t="s">
        <v>31</v>
      </c>
      <c r="C20" s="20">
        <v>276</v>
      </c>
      <c r="D20" s="20">
        <v>136</v>
      </c>
      <c r="E20" s="20">
        <v>476</v>
      </c>
      <c r="F20" s="20">
        <v>540</v>
      </c>
      <c r="G20" s="20">
        <f t="shared" si="0"/>
        <v>1428</v>
      </c>
      <c r="H20" s="20">
        <v>18</v>
      </c>
      <c r="I20" s="20">
        <v>1</v>
      </c>
      <c r="J20" s="20">
        <v>0</v>
      </c>
      <c r="K20" s="20">
        <v>0</v>
      </c>
      <c r="L20" s="20">
        <v>1447</v>
      </c>
    </row>
    <row r="21" spans="2:12" ht="20.100000000000001" customHeight="1" thickBot="1" x14ac:dyDescent="0.25">
      <c r="B21" s="4" t="s">
        <v>32</v>
      </c>
      <c r="C21" s="20">
        <v>38</v>
      </c>
      <c r="D21" s="20">
        <v>14</v>
      </c>
      <c r="E21" s="20">
        <v>55</v>
      </c>
      <c r="F21" s="20">
        <v>66</v>
      </c>
      <c r="G21" s="20">
        <f t="shared" si="0"/>
        <v>173</v>
      </c>
      <c r="H21" s="20">
        <v>0</v>
      </c>
      <c r="I21" s="20">
        <v>0</v>
      </c>
      <c r="J21" s="20">
        <v>0</v>
      </c>
      <c r="K21" s="20">
        <v>1</v>
      </c>
      <c r="L21" s="20">
        <v>174</v>
      </c>
    </row>
    <row r="22" spans="2:12" ht="20.100000000000001" customHeight="1" thickBot="1" x14ac:dyDescent="0.25">
      <c r="B22" s="4" t="s">
        <v>33</v>
      </c>
      <c r="C22" s="20">
        <v>127</v>
      </c>
      <c r="D22" s="20">
        <v>66</v>
      </c>
      <c r="E22" s="20">
        <v>162</v>
      </c>
      <c r="F22" s="20">
        <v>240</v>
      </c>
      <c r="G22" s="20">
        <f t="shared" si="0"/>
        <v>595</v>
      </c>
      <c r="H22" s="20">
        <v>7</v>
      </c>
      <c r="I22" s="20">
        <v>4</v>
      </c>
      <c r="J22" s="20">
        <v>0</v>
      </c>
      <c r="K22" s="20">
        <v>0</v>
      </c>
      <c r="L22" s="20">
        <v>606</v>
      </c>
    </row>
    <row r="23" spans="2:12" ht="20.100000000000001" customHeight="1" thickBot="1" x14ac:dyDescent="0.25">
      <c r="B23" s="4" t="s">
        <v>34</v>
      </c>
      <c r="C23" s="20">
        <v>350</v>
      </c>
      <c r="D23" s="20">
        <v>127</v>
      </c>
      <c r="E23" s="20">
        <v>435</v>
      </c>
      <c r="F23" s="20">
        <v>447</v>
      </c>
      <c r="G23" s="20">
        <f t="shared" si="0"/>
        <v>1359</v>
      </c>
      <c r="H23" s="20">
        <v>0</v>
      </c>
      <c r="I23" s="20">
        <v>0</v>
      </c>
      <c r="J23" s="20">
        <v>0</v>
      </c>
      <c r="K23" s="20">
        <v>0</v>
      </c>
      <c r="L23" s="20">
        <v>1359</v>
      </c>
    </row>
    <row r="24" spans="2:12" ht="20.100000000000001" customHeight="1" thickBot="1" x14ac:dyDescent="0.25">
      <c r="B24" s="4" t="s">
        <v>35</v>
      </c>
      <c r="C24" s="20">
        <v>75</v>
      </c>
      <c r="D24" s="20">
        <v>47</v>
      </c>
      <c r="E24" s="20">
        <v>110</v>
      </c>
      <c r="F24" s="20">
        <v>138</v>
      </c>
      <c r="G24" s="20">
        <f t="shared" si="0"/>
        <v>370</v>
      </c>
      <c r="H24" s="20">
        <v>0</v>
      </c>
      <c r="I24" s="20">
        <v>1</v>
      </c>
      <c r="J24" s="20">
        <v>0</v>
      </c>
      <c r="K24" s="20">
        <v>2</v>
      </c>
      <c r="L24" s="20">
        <v>373</v>
      </c>
    </row>
    <row r="25" spans="2:12" ht="20.100000000000001" customHeight="1" thickBot="1" x14ac:dyDescent="0.25">
      <c r="B25" s="4" t="s">
        <v>36</v>
      </c>
      <c r="C25" s="20">
        <v>15</v>
      </c>
      <c r="D25" s="20">
        <v>1</v>
      </c>
      <c r="E25" s="20">
        <v>42</v>
      </c>
      <c r="F25" s="20">
        <v>37</v>
      </c>
      <c r="G25" s="20">
        <f t="shared" si="0"/>
        <v>95</v>
      </c>
      <c r="H25" s="20">
        <v>0</v>
      </c>
      <c r="I25" s="20">
        <v>0</v>
      </c>
      <c r="J25" s="20">
        <v>0</v>
      </c>
      <c r="K25" s="20">
        <v>0</v>
      </c>
      <c r="L25" s="20">
        <v>95</v>
      </c>
    </row>
    <row r="26" spans="2:12" ht="20.100000000000001" customHeight="1" thickBot="1" x14ac:dyDescent="0.25">
      <c r="B26" s="5" t="s">
        <v>37</v>
      </c>
      <c r="C26" s="20">
        <v>23</v>
      </c>
      <c r="D26" s="20">
        <v>19</v>
      </c>
      <c r="E26" s="20">
        <v>40</v>
      </c>
      <c r="F26" s="20">
        <v>56</v>
      </c>
      <c r="G26" s="20">
        <f t="shared" si="0"/>
        <v>138</v>
      </c>
      <c r="H26" s="20">
        <v>0</v>
      </c>
      <c r="I26" s="20">
        <v>0</v>
      </c>
      <c r="J26" s="20">
        <v>0</v>
      </c>
      <c r="K26" s="20">
        <v>0</v>
      </c>
      <c r="L26" s="20">
        <v>138</v>
      </c>
    </row>
    <row r="27" spans="2:12" ht="20.100000000000001" customHeight="1" thickBot="1" x14ac:dyDescent="0.25">
      <c r="B27" s="6" t="s">
        <v>38</v>
      </c>
      <c r="C27" s="21">
        <v>15</v>
      </c>
      <c r="D27" s="21">
        <v>3</v>
      </c>
      <c r="E27" s="21">
        <v>25</v>
      </c>
      <c r="F27" s="21">
        <v>14</v>
      </c>
      <c r="G27" s="21">
        <f t="shared" si="0"/>
        <v>57</v>
      </c>
      <c r="H27" s="21">
        <v>0</v>
      </c>
      <c r="I27" s="21">
        <v>3</v>
      </c>
      <c r="J27" s="21">
        <v>0</v>
      </c>
      <c r="K27" s="21">
        <v>0</v>
      </c>
      <c r="L27" s="21">
        <v>60</v>
      </c>
    </row>
    <row r="28" spans="2:12" ht="20.100000000000001" customHeight="1" thickBot="1" x14ac:dyDescent="0.25">
      <c r="B28" s="7" t="s">
        <v>39</v>
      </c>
      <c r="C28" s="9">
        <f t="shared" ref="C28:L28" si="1">SUM(C11:C27)</f>
        <v>2056</v>
      </c>
      <c r="D28" s="9">
        <f t="shared" si="1"/>
        <v>1131</v>
      </c>
      <c r="E28" s="9">
        <f t="shared" si="1"/>
        <v>3242</v>
      </c>
      <c r="F28" s="9">
        <f t="shared" si="1"/>
        <v>3944</v>
      </c>
      <c r="G28" s="9">
        <f t="shared" si="0"/>
        <v>10373</v>
      </c>
      <c r="H28" s="9">
        <f t="shared" si="1"/>
        <v>36</v>
      </c>
      <c r="I28" s="9">
        <f t="shared" si="1"/>
        <v>13</v>
      </c>
      <c r="J28" s="9">
        <f t="shared" si="1"/>
        <v>0</v>
      </c>
      <c r="K28" s="9">
        <f t="shared" si="1"/>
        <v>7</v>
      </c>
      <c r="L28" s="9">
        <f t="shared" si="1"/>
        <v>10429</v>
      </c>
    </row>
    <row r="29" spans="2:12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1" spans="2:12" ht="20.100000000000001" customHeight="1" x14ac:dyDescent="0.2">
      <c r="C31" s="89" t="s">
        <v>259</v>
      </c>
      <c r="D31" s="90"/>
      <c r="E31" s="90"/>
      <c r="F31" s="90"/>
      <c r="G31" s="90"/>
      <c r="H31" s="90"/>
      <c r="I31" s="90"/>
      <c r="J31" s="90"/>
    </row>
    <row r="32" spans="2:12" ht="71.25" x14ac:dyDescent="0.2">
      <c r="C32" s="35" t="s">
        <v>172</v>
      </c>
      <c r="D32" s="35" t="s">
        <v>173</v>
      </c>
      <c r="E32" s="35" t="s">
        <v>174</v>
      </c>
      <c r="F32" s="35" t="s">
        <v>175</v>
      </c>
      <c r="G32" s="63" t="s">
        <v>252</v>
      </c>
      <c r="H32" s="63" t="s">
        <v>255</v>
      </c>
      <c r="I32" s="63" t="s">
        <v>254</v>
      </c>
      <c r="J32" s="63" t="s">
        <v>253</v>
      </c>
    </row>
    <row r="33" spans="2:10" ht="20.100000000000001" customHeight="1" thickBot="1" x14ac:dyDescent="0.25">
      <c r="B33" s="3" t="s">
        <v>22</v>
      </c>
      <c r="C33" s="31">
        <f t="shared" ref="C33:F50" si="2">C11/$L11</f>
        <v>0.19282317336792046</v>
      </c>
      <c r="D33" s="31">
        <f t="shared" si="2"/>
        <v>0.1340250756593169</v>
      </c>
      <c r="E33" s="31">
        <f t="shared" si="2"/>
        <v>0.30263726761781234</v>
      </c>
      <c r="F33" s="31">
        <f t="shared" si="2"/>
        <v>0.3670557717250324</v>
      </c>
      <c r="G33" s="31">
        <f>IF(H11=0,"-",H11/$L11)</f>
        <v>2.5940337224383916E-3</v>
      </c>
      <c r="H33" s="31" t="str">
        <f t="shared" ref="H33:J33" si="3">IF(I11=0,"-",I11/$L11)</f>
        <v>-</v>
      </c>
      <c r="I33" s="31" t="str">
        <f t="shared" si="3"/>
        <v>-</v>
      </c>
      <c r="J33" s="31">
        <f t="shared" si="3"/>
        <v>8.6467790747946386E-4</v>
      </c>
    </row>
    <row r="34" spans="2:10" ht="20.100000000000001" customHeight="1" thickBot="1" x14ac:dyDescent="0.25">
      <c r="B34" s="4" t="s">
        <v>23</v>
      </c>
      <c r="C34" s="29">
        <f t="shared" si="2"/>
        <v>0.17156862745098039</v>
      </c>
      <c r="D34" s="29">
        <f t="shared" si="2"/>
        <v>7.3529411764705885E-2</v>
      </c>
      <c r="E34" s="29">
        <f t="shared" si="2"/>
        <v>0.36274509803921567</v>
      </c>
      <c r="F34" s="29">
        <f t="shared" si="2"/>
        <v>0.39215686274509803</v>
      </c>
      <c r="G34" s="29" t="str">
        <f t="shared" ref="G34:J34" si="4">IF(H12=0,"-",H12/$L12)</f>
        <v>-</v>
      </c>
      <c r="H34" s="29" t="str">
        <f t="shared" si="4"/>
        <v>-</v>
      </c>
      <c r="I34" s="29" t="str">
        <f t="shared" si="4"/>
        <v>-</v>
      </c>
      <c r="J34" s="29" t="str">
        <f t="shared" si="4"/>
        <v>-</v>
      </c>
    </row>
    <row r="35" spans="2:10" ht="20.100000000000001" customHeight="1" thickBot="1" x14ac:dyDescent="0.25">
      <c r="B35" s="4" t="s">
        <v>24</v>
      </c>
      <c r="C35" s="29">
        <f t="shared" si="2"/>
        <v>0.21739130434782608</v>
      </c>
      <c r="D35" s="29">
        <f t="shared" si="2"/>
        <v>0.14975845410628019</v>
      </c>
      <c r="E35" s="29">
        <f t="shared" si="2"/>
        <v>0.23671497584541062</v>
      </c>
      <c r="F35" s="29">
        <f t="shared" si="2"/>
        <v>0.39613526570048307</v>
      </c>
      <c r="G35" s="29" t="str">
        <f t="shared" ref="G35:J35" si="5">IF(H13=0,"-",H13/$L13)</f>
        <v>-</v>
      </c>
      <c r="H35" s="29" t="str">
        <f t="shared" si="5"/>
        <v>-</v>
      </c>
      <c r="I35" s="29" t="str">
        <f t="shared" si="5"/>
        <v>-</v>
      </c>
      <c r="J35" s="29" t="str">
        <f t="shared" si="5"/>
        <v>-</v>
      </c>
    </row>
    <row r="36" spans="2:10" ht="20.100000000000001" customHeight="1" thickBot="1" x14ac:dyDescent="0.25">
      <c r="B36" s="4" t="s">
        <v>25</v>
      </c>
      <c r="C36" s="29">
        <f t="shared" si="2"/>
        <v>0.16825396825396827</v>
      </c>
      <c r="D36" s="29">
        <f t="shared" si="2"/>
        <v>0.16825396825396827</v>
      </c>
      <c r="E36" s="29">
        <f t="shared" si="2"/>
        <v>0.33333333333333331</v>
      </c>
      <c r="F36" s="29">
        <f t="shared" si="2"/>
        <v>0.33015873015873015</v>
      </c>
      <c r="G36" s="29" t="str">
        <f t="shared" ref="G36:J36" si="6">IF(H14=0,"-",H14/$L14)</f>
        <v>-</v>
      </c>
      <c r="H36" s="29" t="str">
        <f t="shared" si="6"/>
        <v>-</v>
      </c>
      <c r="I36" s="29" t="str">
        <f t="shared" si="6"/>
        <v>-</v>
      </c>
      <c r="J36" s="29" t="str">
        <f t="shared" si="6"/>
        <v>-</v>
      </c>
    </row>
    <row r="37" spans="2:10" ht="20.100000000000001" customHeight="1" thickBot="1" x14ac:dyDescent="0.25">
      <c r="B37" s="4" t="s">
        <v>26</v>
      </c>
      <c r="C37" s="29">
        <f t="shared" si="2"/>
        <v>0.14569536423841059</v>
      </c>
      <c r="D37" s="29">
        <f t="shared" si="2"/>
        <v>7.9470198675496692E-2</v>
      </c>
      <c r="E37" s="29">
        <f t="shared" si="2"/>
        <v>0.28807947019867547</v>
      </c>
      <c r="F37" s="29">
        <f t="shared" si="2"/>
        <v>0.48675496688741721</v>
      </c>
      <c r="G37" s="29" t="str">
        <f t="shared" ref="G37:J37" si="7">IF(H15=0,"-",H15/$L15)</f>
        <v>-</v>
      </c>
      <c r="H37" s="29" t="str">
        <f t="shared" si="7"/>
        <v>-</v>
      </c>
      <c r="I37" s="29" t="str">
        <f t="shared" si="7"/>
        <v>-</v>
      </c>
      <c r="J37" s="29" t="str">
        <f t="shared" si="7"/>
        <v>-</v>
      </c>
    </row>
    <row r="38" spans="2:10" ht="20.100000000000001" customHeight="1" thickBot="1" x14ac:dyDescent="0.25">
      <c r="B38" s="4" t="s">
        <v>27</v>
      </c>
      <c r="C38" s="29">
        <f t="shared" si="2"/>
        <v>0.1797752808988764</v>
      </c>
      <c r="D38" s="29">
        <f t="shared" si="2"/>
        <v>0.12359550561797752</v>
      </c>
      <c r="E38" s="29">
        <f t="shared" si="2"/>
        <v>0.4044943820224719</v>
      </c>
      <c r="F38" s="29">
        <f t="shared" si="2"/>
        <v>0.29213483146067415</v>
      </c>
      <c r="G38" s="29" t="str">
        <f t="shared" ref="G38:J38" si="8">IF(H16=0,"-",H16/$L16)</f>
        <v>-</v>
      </c>
      <c r="H38" s="29" t="str">
        <f t="shared" si="8"/>
        <v>-</v>
      </c>
      <c r="I38" s="29" t="str">
        <f t="shared" si="8"/>
        <v>-</v>
      </c>
      <c r="J38" s="29" t="str">
        <f t="shared" si="8"/>
        <v>-</v>
      </c>
    </row>
    <row r="39" spans="2:10" ht="20.100000000000001" customHeight="1" thickBot="1" x14ac:dyDescent="0.25">
      <c r="B39" s="4" t="s">
        <v>28</v>
      </c>
      <c r="C39" s="29">
        <f t="shared" si="2"/>
        <v>0.19221411192214111</v>
      </c>
      <c r="D39" s="29">
        <f t="shared" si="2"/>
        <v>0.11435523114355231</v>
      </c>
      <c r="E39" s="29">
        <f t="shared" si="2"/>
        <v>0.33090024330900242</v>
      </c>
      <c r="F39" s="29">
        <f t="shared" si="2"/>
        <v>0.36253041362530414</v>
      </c>
      <c r="G39" s="29" t="str">
        <f t="shared" ref="G39:J39" si="9">IF(H17=0,"-",H17/$L17)</f>
        <v>-</v>
      </c>
      <c r="H39" s="29" t="str">
        <f t="shared" si="9"/>
        <v>-</v>
      </c>
      <c r="I39" s="29" t="str">
        <f t="shared" si="9"/>
        <v>-</v>
      </c>
      <c r="J39" s="29" t="str">
        <f t="shared" si="9"/>
        <v>-</v>
      </c>
    </row>
    <row r="40" spans="2:10" ht="20.100000000000001" customHeight="1" thickBot="1" x14ac:dyDescent="0.25">
      <c r="B40" s="4" t="s">
        <v>29</v>
      </c>
      <c r="C40" s="29">
        <f t="shared" si="2"/>
        <v>0.2029520295202952</v>
      </c>
      <c r="D40" s="29">
        <f t="shared" si="2"/>
        <v>0.12361623616236163</v>
      </c>
      <c r="E40" s="29">
        <f t="shared" si="2"/>
        <v>0.28413284132841327</v>
      </c>
      <c r="F40" s="29">
        <f t="shared" si="2"/>
        <v>0.37638376383763839</v>
      </c>
      <c r="G40" s="29">
        <f t="shared" ref="G40:J40" si="10">IF(H18=0,"-",H18/$L18)</f>
        <v>5.5350553505535052E-3</v>
      </c>
      <c r="H40" s="29">
        <f t="shared" si="10"/>
        <v>5.5350553505535052E-3</v>
      </c>
      <c r="I40" s="29" t="str">
        <f t="shared" si="10"/>
        <v>-</v>
      </c>
      <c r="J40" s="29">
        <f t="shared" si="10"/>
        <v>1.8450184501845018E-3</v>
      </c>
    </row>
    <row r="41" spans="2:10" ht="20.100000000000001" customHeight="1" thickBot="1" x14ac:dyDescent="0.25">
      <c r="B41" s="4" t="s">
        <v>30</v>
      </c>
      <c r="C41" s="29">
        <f t="shared" si="2"/>
        <v>0.17761394101876676</v>
      </c>
      <c r="D41" s="29">
        <f t="shared" si="2"/>
        <v>9.1152815013404831E-2</v>
      </c>
      <c r="E41" s="29">
        <f t="shared" si="2"/>
        <v>0.31434316353887398</v>
      </c>
      <c r="F41" s="29">
        <f t="shared" si="2"/>
        <v>0.41420911528150134</v>
      </c>
      <c r="G41" s="29">
        <f t="shared" ref="G41:J41" si="11">IF(H19=0,"-",H19/$L19)</f>
        <v>1.3404825737265416E-3</v>
      </c>
      <c r="H41" s="29">
        <f t="shared" si="11"/>
        <v>6.7024128686327079E-4</v>
      </c>
      <c r="I41" s="29" t="str">
        <f t="shared" si="11"/>
        <v>-</v>
      </c>
      <c r="J41" s="29">
        <f t="shared" si="11"/>
        <v>6.7024128686327079E-4</v>
      </c>
    </row>
    <row r="42" spans="2:10" ht="20.100000000000001" customHeight="1" thickBot="1" x14ac:dyDescent="0.25">
      <c r="B42" s="4" t="s">
        <v>31</v>
      </c>
      <c r="C42" s="29">
        <f t="shared" si="2"/>
        <v>0.19073946095369732</v>
      </c>
      <c r="D42" s="29">
        <f t="shared" si="2"/>
        <v>9.3987560469937809E-2</v>
      </c>
      <c r="E42" s="29">
        <f t="shared" si="2"/>
        <v>0.32895646164478232</v>
      </c>
      <c r="F42" s="29">
        <f t="shared" si="2"/>
        <v>0.37318590186592954</v>
      </c>
      <c r="G42" s="29">
        <f t="shared" ref="G42:J42" si="12">IF(H20=0,"-",H20/$L20)</f>
        <v>1.2439530062197651E-2</v>
      </c>
      <c r="H42" s="29">
        <f t="shared" si="12"/>
        <v>6.9108500345542499E-4</v>
      </c>
      <c r="I42" s="29" t="str">
        <f t="shared" si="12"/>
        <v>-</v>
      </c>
      <c r="J42" s="29" t="str">
        <f t="shared" si="12"/>
        <v>-</v>
      </c>
    </row>
    <row r="43" spans="2:10" ht="20.100000000000001" customHeight="1" thickBot="1" x14ac:dyDescent="0.25">
      <c r="B43" s="4" t="s">
        <v>32</v>
      </c>
      <c r="C43" s="29">
        <f t="shared" si="2"/>
        <v>0.21839080459770116</v>
      </c>
      <c r="D43" s="29">
        <f t="shared" si="2"/>
        <v>8.0459770114942528E-2</v>
      </c>
      <c r="E43" s="29">
        <f t="shared" si="2"/>
        <v>0.31609195402298851</v>
      </c>
      <c r="F43" s="29">
        <f t="shared" si="2"/>
        <v>0.37931034482758619</v>
      </c>
      <c r="G43" s="29" t="str">
        <f t="shared" ref="G43:J43" si="13">IF(H21=0,"-",H21/$L21)</f>
        <v>-</v>
      </c>
      <c r="H43" s="29" t="str">
        <f t="shared" si="13"/>
        <v>-</v>
      </c>
      <c r="I43" s="29" t="str">
        <f t="shared" si="13"/>
        <v>-</v>
      </c>
      <c r="J43" s="29">
        <f t="shared" si="13"/>
        <v>5.7471264367816091E-3</v>
      </c>
    </row>
    <row r="44" spans="2:10" ht="20.100000000000001" customHeight="1" thickBot="1" x14ac:dyDescent="0.25">
      <c r="B44" s="4" t="s">
        <v>33</v>
      </c>
      <c r="C44" s="29">
        <f t="shared" si="2"/>
        <v>0.20957095709570958</v>
      </c>
      <c r="D44" s="29">
        <f t="shared" si="2"/>
        <v>0.10891089108910891</v>
      </c>
      <c r="E44" s="29">
        <f t="shared" si="2"/>
        <v>0.26732673267326734</v>
      </c>
      <c r="F44" s="29">
        <f t="shared" si="2"/>
        <v>0.39603960396039606</v>
      </c>
      <c r="G44" s="29">
        <f t="shared" ref="G44:J44" si="14">IF(H22=0,"-",H22/$L22)</f>
        <v>1.155115511551155E-2</v>
      </c>
      <c r="H44" s="29">
        <f t="shared" si="14"/>
        <v>6.6006600660066007E-3</v>
      </c>
      <c r="I44" s="29" t="str">
        <f t="shared" si="14"/>
        <v>-</v>
      </c>
      <c r="J44" s="29" t="str">
        <f t="shared" si="14"/>
        <v>-</v>
      </c>
    </row>
    <row r="45" spans="2:10" ht="20.100000000000001" customHeight="1" thickBot="1" x14ac:dyDescent="0.25">
      <c r="B45" s="4" t="s">
        <v>34</v>
      </c>
      <c r="C45" s="29">
        <f t="shared" si="2"/>
        <v>0.25754231052244297</v>
      </c>
      <c r="D45" s="29">
        <f t="shared" si="2"/>
        <v>9.3451066961000737E-2</v>
      </c>
      <c r="E45" s="29">
        <f t="shared" si="2"/>
        <v>0.32008830022075058</v>
      </c>
      <c r="F45" s="29">
        <f t="shared" si="2"/>
        <v>0.32891832229580575</v>
      </c>
      <c r="G45" s="29" t="str">
        <f t="shared" ref="G45:J45" si="15">IF(H23=0,"-",H23/$L23)</f>
        <v>-</v>
      </c>
      <c r="H45" s="29" t="str">
        <f t="shared" si="15"/>
        <v>-</v>
      </c>
      <c r="I45" s="29" t="str">
        <f t="shared" si="15"/>
        <v>-</v>
      </c>
      <c r="J45" s="29" t="str">
        <f t="shared" si="15"/>
        <v>-</v>
      </c>
    </row>
    <row r="46" spans="2:10" ht="20.100000000000001" customHeight="1" thickBot="1" x14ac:dyDescent="0.25">
      <c r="B46" s="4" t="s">
        <v>35</v>
      </c>
      <c r="C46" s="29">
        <f t="shared" si="2"/>
        <v>0.20107238605898123</v>
      </c>
      <c r="D46" s="29">
        <f t="shared" si="2"/>
        <v>0.12600536193029491</v>
      </c>
      <c r="E46" s="29">
        <f t="shared" si="2"/>
        <v>0.29490616621983912</v>
      </c>
      <c r="F46" s="29">
        <f t="shared" si="2"/>
        <v>0.36997319034852549</v>
      </c>
      <c r="G46" s="29" t="str">
        <f t="shared" ref="G46:J46" si="16">IF(H24=0,"-",H24/$L24)</f>
        <v>-</v>
      </c>
      <c r="H46" s="29">
        <f t="shared" si="16"/>
        <v>2.6809651474530832E-3</v>
      </c>
      <c r="I46" s="29" t="str">
        <f t="shared" si="16"/>
        <v>-</v>
      </c>
      <c r="J46" s="29">
        <f t="shared" si="16"/>
        <v>5.3619302949061663E-3</v>
      </c>
    </row>
    <row r="47" spans="2:10" ht="20.100000000000001" customHeight="1" thickBot="1" x14ac:dyDescent="0.25">
      <c r="B47" s="4" t="s">
        <v>36</v>
      </c>
      <c r="C47" s="29">
        <f t="shared" si="2"/>
        <v>0.15789473684210525</v>
      </c>
      <c r="D47" s="29">
        <f t="shared" si="2"/>
        <v>1.0526315789473684E-2</v>
      </c>
      <c r="E47" s="29">
        <f t="shared" si="2"/>
        <v>0.44210526315789472</v>
      </c>
      <c r="F47" s="29">
        <f t="shared" si="2"/>
        <v>0.38947368421052631</v>
      </c>
      <c r="G47" s="29" t="str">
        <f t="shared" ref="G47:J47" si="17">IF(H25=0,"-",H25/$L25)</f>
        <v>-</v>
      </c>
      <c r="H47" s="29" t="str">
        <f t="shared" si="17"/>
        <v>-</v>
      </c>
      <c r="I47" s="29" t="str">
        <f t="shared" si="17"/>
        <v>-</v>
      </c>
      <c r="J47" s="29" t="str">
        <f t="shared" si="17"/>
        <v>-</v>
      </c>
    </row>
    <row r="48" spans="2:10" ht="20.100000000000001" customHeight="1" thickBot="1" x14ac:dyDescent="0.25">
      <c r="B48" s="5" t="s">
        <v>37</v>
      </c>
      <c r="C48" s="29">
        <f t="shared" si="2"/>
        <v>0.16666666666666666</v>
      </c>
      <c r="D48" s="29">
        <f t="shared" si="2"/>
        <v>0.13768115942028986</v>
      </c>
      <c r="E48" s="29">
        <f t="shared" si="2"/>
        <v>0.28985507246376813</v>
      </c>
      <c r="F48" s="29">
        <f t="shared" si="2"/>
        <v>0.40579710144927539</v>
      </c>
      <c r="G48" s="29" t="str">
        <f t="shared" ref="G48:J48" si="18">IF(H26=0,"-",H26/$L26)</f>
        <v>-</v>
      </c>
      <c r="H48" s="29" t="str">
        <f t="shared" si="18"/>
        <v>-</v>
      </c>
      <c r="I48" s="29" t="str">
        <f t="shared" si="18"/>
        <v>-</v>
      </c>
      <c r="J48" s="29" t="str">
        <f t="shared" si="18"/>
        <v>-</v>
      </c>
    </row>
    <row r="49" spans="2:10" ht="20.100000000000001" customHeight="1" thickBot="1" x14ac:dyDescent="0.25">
      <c r="B49" s="6" t="s">
        <v>38</v>
      </c>
      <c r="C49" s="30">
        <f t="shared" si="2"/>
        <v>0.25</v>
      </c>
      <c r="D49" s="30">
        <f t="shared" si="2"/>
        <v>0.05</v>
      </c>
      <c r="E49" s="30">
        <f t="shared" si="2"/>
        <v>0.41666666666666669</v>
      </c>
      <c r="F49" s="30">
        <f t="shared" si="2"/>
        <v>0.23333333333333334</v>
      </c>
      <c r="G49" s="30" t="str">
        <f t="shared" ref="G49:J49" si="19">IF(H27=0,"-",H27/$L27)</f>
        <v>-</v>
      </c>
      <c r="H49" s="30">
        <f t="shared" si="19"/>
        <v>0.05</v>
      </c>
      <c r="I49" s="30" t="str">
        <f t="shared" si="19"/>
        <v>-</v>
      </c>
      <c r="J49" s="30" t="str">
        <f t="shared" si="19"/>
        <v>-</v>
      </c>
    </row>
    <row r="50" spans="2:10" ht="20.100000000000001" customHeight="1" thickBot="1" x14ac:dyDescent="0.25">
      <c r="B50" s="7" t="s">
        <v>39</v>
      </c>
      <c r="C50" s="28">
        <f t="shared" si="2"/>
        <v>0.19714258318151309</v>
      </c>
      <c r="D50" s="28">
        <f t="shared" si="2"/>
        <v>0.108447598043916</v>
      </c>
      <c r="E50" s="28">
        <f t="shared" si="2"/>
        <v>0.31086393709847543</v>
      </c>
      <c r="F50" s="28">
        <f t="shared" si="2"/>
        <v>0.37817623933263017</v>
      </c>
      <c r="G50" s="28">
        <f t="shared" ref="G50:J50" si="20">IF(H28=0,"-",H28/$L28)</f>
        <v>3.4519129350848595E-3</v>
      </c>
      <c r="H50" s="28">
        <f t="shared" si="20"/>
        <v>1.2465241154473103E-3</v>
      </c>
      <c r="I50" s="28" t="str">
        <f t="shared" si="20"/>
        <v>-</v>
      </c>
      <c r="J50" s="28">
        <f t="shared" si="20"/>
        <v>6.7120529293316711E-4</v>
      </c>
    </row>
  </sheetData>
  <mergeCells count="3">
    <mergeCell ref="C9:F9"/>
    <mergeCell ref="H9:L9"/>
    <mergeCell ref="C31:J31"/>
  </mergeCells>
  <pageMargins left="0.70866141732283472" right="0.70866141732283472" top="0.74803149606299213" bottom="0.74803149606299213" header="0.31496062992125984" footer="0.31496062992125984"/>
  <pageSetup paperSize="9" scale="44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X30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10" width="15" customWidth="1"/>
    <col min="11" max="11" width="13.75" bestFit="1" customWidth="1"/>
    <col min="12" max="12" width="12.25" bestFit="1" customWidth="1"/>
    <col min="13" max="13" width="11.25" bestFit="1" customWidth="1"/>
    <col min="14" max="14" width="14.875" bestFit="1" customWidth="1"/>
    <col min="15" max="16" width="15" customWidth="1"/>
    <col min="17" max="17" width="13.75" bestFit="1" customWidth="1"/>
    <col min="18" max="18" width="12.25" bestFit="1" customWidth="1"/>
    <col min="19" max="19" width="11.25" bestFit="1" customWidth="1"/>
    <col min="20" max="20" width="14.875" bestFit="1" customWidth="1"/>
    <col min="21" max="22" width="15" customWidth="1"/>
    <col min="23" max="23" width="13.75" bestFit="1" customWidth="1"/>
    <col min="24" max="24" width="12.25" bestFit="1" customWidth="1"/>
    <col min="25" max="25" width="11.25" bestFit="1" customWidth="1"/>
    <col min="26" max="26" width="14.875" bestFit="1" customWidth="1"/>
    <col min="27" max="28" width="15" customWidth="1"/>
    <col min="29" max="29" width="13.75" bestFit="1" customWidth="1"/>
    <col min="30" max="30" width="12.25" bestFit="1" customWidth="1"/>
    <col min="31" max="31" width="11.25" bestFit="1" customWidth="1"/>
    <col min="32" max="32" width="14.875" bestFit="1" customWidth="1"/>
    <col min="33" max="34" width="15" customWidth="1"/>
    <col min="35" max="35" width="13.75" bestFit="1" customWidth="1"/>
    <col min="36" max="36" width="12.25" bestFit="1" customWidth="1"/>
    <col min="37" max="37" width="11.25" bestFit="1" customWidth="1"/>
    <col min="38" max="38" width="14.875" bestFit="1" customWidth="1"/>
    <col min="39" max="40" width="15" customWidth="1"/>
    <col min="41" max="41" width="13.75" bestFit="1" customWidth="1"/>
    <col min="42" max="42" width="12.25" bestFit="1" customWidth="1"/>
    <col min="43" max="43" width="11.25" bestFit="1" customWidth="1"/>
    <col min="44" max="44" width="14.875" bestFit="1" customWidth="1"/>
    <col min="45" max="46" width="15" customWidth="1"/>
    <col min="47" max="47" width="13.7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68" t="s">
        <v>40</v>
      </c>
      <c r="D9" s="68"/>
      <c r="E9" s="68"/>
      <c r="F9" s="68"/>
      <c r="G9" s="68"/>
      <c r="H9" s="69"/>
      <c r="I9" s="70" t="s">
        <v>41</v>
      </c>
      <c r="J9" s="68"/>
      <c r="K9" s="68"/>
      <c r="L9" s="68"/>
      <c r="M9" s="68"/>
      <c r="N9" s="69"/>
      <c r="O9" s="70" t="s">
        <v>42</v>
      </c>
      <c r="P9" s="68"/>
      <c r="Q9" s="68"/>
      <c r="R9" s="68"/>
      <c r="S9" s="68"/>
      <c r="T9" s="69"/>
      <c r="U9" s="70" t="s">
        <v>43</v>
      </c>
      <c r="V9" s="68"/>
      <c r="W9" s="68"/>
      <c r="X9" s="68"/>
      <c r="Y9" s="68"/>
      <c r="Z9" s="69"/>
      <c r="AA9" s="70" t="s">
        <v>44</v>
      </c>
      <c r="AB9" s="68"/>
      <c r="AC9" s="68"/>
      <c r="AD9" s="68"/>
      <c r="AE9" s="68"/>
      <c r="AF9" s="69"/>
      <c r="AG9" s="70" t="s">
        <v>45</v>
      </c>
      <c r="AH9" s="68"/>
      <c r="AI9" s="68"/>
      <c r="AJ9" s="68"/>
      <c r="AK9" s="68"/>
      <c r="AL9" s="69"/>
      <c r="AM9" s="70" t="s">
        <v>46</v>
      </c>
      <c r="AN9" s="68"/>
      <c r="AO9" s="68"/>
      <c r="AP9" s="68"/>
      <c r="AQ9" s="68"/>
      <c r="AR9" s="69"/>
      <c r="AS9" s="70" t="s">
        <v>47</v>
      </c>
      <c r="AT9" s="68"/>
      <c r="AU9" s="68"/>
      <c r="AV9" s="68"/>
      <c r="AW9" s="68"/>
      <c r="AX9" s="69"/>
    </row>
    <row r="10" spans="2:50" ht="63.75" customHeight="1" thickBot="1" x14ac:dyDescent="0.25">
      <c r="C10" s="73" t="s">
        <v>48</v>
      </c>
      <c r="D10" s="71" t="s">
        <v>249</v>
      </c>
      <c r="E10" s="72"/>
      <c r="F10" s="73" t="s">
        <v>49</v>
      </c>
      <c r="G10" s="73" t="s">
        <v>50</v>
      </c>
      <c r="H10" s="73" t="s">
        <v>51</v>
      </c>
      <c r="I10" s="73" t="s">
        <v>48</v>
      </c>
      <c r="J10" s="71" t="s">
        <v>249</v>
      </c>
      <c r="K10" s="72"/>
      <c r="L10" s="73" t="s">
        <v>49</v>
      </c>
      <c r="M10" s="73" t="s">
        <v>50</v>
      </c>
      <c r="N10" s="73" t="s">
        <v>51</v>
      </c>
      <c r="O10" s="73" t="s">
        <v>48</v>
      </c>
      <c r="P10" s="71" t="s">
        <v>249</v>
      </c>
      <c r="Q10" s="72"/>
      <c r="R10" s="73" t="s">
        <v>49</v>
      </c>
      <c r="S10" s="73" t="s">
        <v>50</v>
      </c>
      <c r="T10" s="73" t="s">
        <v>51</v>
      </c>
      <c r="U10" s="73" t="s">
        <v>48</v>
      </c>
      <c r="V10" s="71" t="s">
        <v>249</v>
      </c>
      <c r="W10" s="72"/>
      <c r="X10" s="73" t="s">
        <v>49</v>
      </c>
      <c r="Y10" s="73" t="s">
        <v>50</v>
      </c>
      <c r="Z10" s="73" t="s">
        <v>51</v>
      </c>
      <c r="AA10" s="73" t="s">
        <v>48</v>
      </c>
      <c r="AB10" s="71" t="s">
        <v>249</v>
      </c>
      <c r="AC10" s="72"/>
      <c r="AD10" s="73" t="s">
        <v>49</v>
      </c>
      <c r="AE10" s="73" t="s">
        <v>50</v>
      </c>
      <c r="AF10" s="73" t="s">
        <v>51</v>
      </c>
      <c r="AG10" s="73" t="s">
        <v>48</v>
      </c>
      <c r="AH10" s="71" t="s">
        <v>249</v>
      </c>
      <c r="AI10" s="72"/>
      <c r="AJ10" s="73" t="s">
        <v>49</v>
      </c>
      <c r="AK10" s="73" t="s">
        <v>50</v>
      </c>
      <c r="AL10" s="73" t="s">
        <v>51</v>
      </c>
      <c r="AM10" s="73" t="s">
        <v>48</v>
      </c>
      <c r="AN10" s="71" t="s">
        <v>249</v>
      </c>
      <c r="AO10" s="72"/>
      <c r="AP10" s="73" t="s">
        <v>49</v>
      </c>
      <c r="AQ10" s="73" t="s">
        <v>50</v>
      </c>
      <c r="AR10" s="73" t="s">
        <v>51</v>
      </c>
      <c r="AS10" s="73" t="s">
        <v>48</v>
      </c>
      <c r="AT10" s="71" t="s">
        <v>249</v>
      </c>
      <c r="AU10" s="72"/>
      <c r="AV10" s="73" t="s">
        <v>49</v>
      </c>
      <c r="AW10" s="73" t="s">
        <v>50</v>
      </c>
      <c r="AX10" s="73" t="s">
        <v>51</v>
      </c>
    </row>
    <row r="11" spans="2:50" ht="20.100000000000001" customHeight="1" thickBot="1" x14ac:dyDescent="0.25">
      <c r="C11" s="74"/>
      <c r="D11" s="64" t="s">
        <v>247</v>
      </c>
      <c r="E11" s="64" t="s">
        <v>248</v>
      </c>
      <c r="F11" s="74"/>
      <c r="G11" s="74"/>
      <c r="H11" s="74"/>
      <c r="I11" s="74"/>
      <c r="J11" s="64" t="s">
        <v>247</v>
      </c>
      <c r="K11" s="64" t="s">
        <v>248</v>
      </c>
      <c r="L11" s="74"/>
      <c r="M11" s="74"/>
      <c r="N11" s="74"/>
      <c r="O11" s="74"/>
      <c r="P11" s="64" t="s">
        <v>247</v>
      </c>
      <c r="Q11" s="64" t="s">
        <v>248</v>
      </c>
      <c r="R11" s="74"/>
      <c r="S11" s="74"/>
      <c r="T11" s="74"/>
      <c r="U11" s="74"/>
      <c r="V11" s="64" t="s">
        <v>247</v>
      </c>
      <c r="W11" s="64" t="s">
        <v>248</v>
      </c>
      <c r="X11" s="74"/>
      <c r="Y11" s="74"/>
      <c r="Z11" s="74"/>
      <c r="AA11" s="74"/>
      <c r="AB11" s="64" t="s">
        <v>247</v>
      </c>
      <c r="AC11" s="64" t="s">
        <v>248</v>
      </c>
      <c r="AD11" s="74"/>
      <c r="AE11" s="74"/>
      <c r="AF11" s="74"/>
      <c r="AG11" s="74"/>
      <c r="AH11" s="64" t="s">
        <v>247</v>
      </c>
      <c r="AI11" s="64" t="s">
        <v>248</v>
      </c>
      <c r="AJ11" s="74"/>
      <c r="AK11" s="74"/>
      <c r="AL11" s="74"/>
      <c r="AM11" s="74"/>
      <c r="AN11" s="64" t="s">
        <v>247</v>
      </c>
      <c r="AO11" s="64" t="s">
        <v>248</v>
      </c>
      <c r="AP11" s="74"/>
      <c r="AQ11" s="74"/>
      <c r="AR11" s="74"/>
      <c r="AS11" s="74"/>
      <c r="AT11" s="64" t="s">
        <v>247</v>
      </c>
      <c r="AU11" s="64" t="s">
        <v>248</v>
      </c>
      <c r="AV11" s="74"/>
      <c r="AW11" s="74"/>
      <c r="AX11" s="74"/>
    </row>
    <row r="12" spans="2:50" ht="20.100000000000001" customHeight="1" thickBot="1" x14ac:dyDescent="0.25">
      <c r="B12" s="3" t="s">
        <v>22</v>
      </c>
      <c r="C12" s="19">
        <v>10098</v>
      </c>
      <c r="D12" s="19">
        <v>1417</v>
      </c>
      <c r="E12" s="19">
        <v>732</v>
      </c>
      <c r="F12" s="19">
        <v>25</v>
      </c>
      <c r="G12" s="19">
        <v>11564</v>
      </c>
      <c r="H12" s="19">
        <v>9969</v>
      </c>
      <c r="I12" s="19">
        <v>2943</v>
      </c>
      <c r="J12" s="19">
        <v>424</v>
      </c>
      <c r="K12" s="19">
        <v>18</v>
      </c>
      <c r="L12" s="19">
        <v>0</v>
      </c>
      <c r="M12" s="19">
        <v>3398</v>
      </c>
      <c r="N12" s="19">
        <v>50</v>
      </c>
      <c r="O12" s="19">
        <v>17</v>
      </c>
      <c r="P12" s="19">
        <v>0</v>
      </c>
      <c r="Q12" s="19">
        <v>0</v>
      </c>
      <c r="R12" s="19">
        <v>2</v>
      </c>
      <c r="S12" s="19">
        <v>15</v>
      </c>
      <c r="T12" s="19">
        <v>64</v>
      </c>
      <c r="U12" s="19">
        <v>5092</v>
      </c>
      <c r="V12" s="19">
        <v>985</v>
      </c>
      <c r="W12" s="19">
        <v>703</v>
      </c>
      <c r="X12" s="19">
        <v>21</v>
      </c>
      <c r="Y12" s="19">
        <v>6026</v>
      </c>
      <c r="Z12" s="19">
        <v>6849</v>
      </c>
      <c r="AA12" s="19">
        <v>1588</v>
      </c>
      <c r="AB12" s="19">
        <v>0</v>
      </c>
      <c r="AC12" s="19">
        <v>0</v>
      </c>
      <c r="AD12" s="19">
        <v>1</v>
      </c>
      <c r="AE12" s="19">
        <v>1686</v>
      </c>
      <c r="AF12" s="19">
        <v>2584</v>
      </c>
      <c r="AG12" s="19">
        <v>450</v>
      </c>
      <c r="AH12" s="19">
        <v>8</v>
      </c>
      <c r="AI12" s="19">
        <v>11</v>
      </c>
      <c r="AJ12" s="19">
        <v>1</v>
      </c>
      <c r="AK12" s="19">
        <v>434</v>
      </c>
      <c r="AL12" s="19">
        <v>403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8</v>
      </c>
      <c r="AT12" s="19">
        <v>0</v>
      </c>
      <c r="AU12" s="19">
        <v>0</v>
      </c>
      <c r="AV12" s="19">
        <v>0</v>
      </c>
      <c r="AW12" s="19">
        <v>5</v>
      </c>
      <c r="AX12" s="19">
        <v>19</v>
      </c>
    </row>
    <row r="13" spans="2:50" ht="20.100000000000001" customHeight="1" thickBot="1" x14ac:dyDescent="0.25">
      <c r="B13" s="4" t="s">
        <v>23</v>
      </c>
      <c r="C13" s="20">
        <v>840</v>
      </c>
      <c r="D13" s="20">
        <v>260</v>
      </c>
      <c r="E13" s="20">
        <v>181</v>
      </c>
      <c r="F13" s="20">
        <v>0</v>
      </c>
      <c r="G13" s="20">
        <v>1265</v>
      </c>
      <c r="H13" s="20">
        <v>928</v>
      </c>
      <c r="I13" s="20">
        <v>287</v>
      </c>
      <c r="J13" s="20">
        <v>47</v>
      </c>
      <c r="K13" s="20">
        <v>1</v>
      </c>
      <c r="L13" s="20">
        <v>0</v>
      </c>
      <c r="M13" s="20">
        <v>328</v>
      </c>
      <c r="N13" s="20">
        <v>12</v>
      </c>
      <c r="O13" s="20">
        <v>0</v>
      </c>
      <c r="P13" s="20">
        <v>0</v>
      </c>
      <c r="Q13" s="20">
        <v>0</v>
      </c>
      <c r="R13" s="20">
        <v>0</v>
      </c>
      <c r="S13" s="20">
        <v>1</v>
      </c>
      <c r="T13" s="20">
        <v>4</v>
      </c>
      <c r="U13" s="20">
        <v>376</v>
      </c>
      <c r="V13" s="20">
        <v>213</v>
      </c>
      <c r="W13" s="20">
        <v>180</v>
      </c>
      <c r="X13" s="20">
        <v>0</v>
      </c>
      <c r="Y13" s="20">
        <v>757</v>
      </c>
      <c r="Z13" s="20">
        <v>687</v>
      </c>
      <c r="AA13" s="20">
        <v>121</v>
      </c>
      <c r="AB13" s="20">
        <v>0</v>
      </c>
      <c r="AC13" s="20">
        <v>0</v>
      </c>
      <c r="AD13" s="20">
        <v>0</v>
      </c>
      <c r="AE13" s="20">
        <v>120</v>
      </c>
      <c r="AF13" s="20">
        <v>190</v>
      </c>
      <c r="AG13" s="20">
        <v>56</v>
      </c>
      <c r="AH13" s="20">
        <v>0</v>
      </c>
      <c r="AI13" s="20">
        <v>0</v>
      </c>
      <c r="AJ13" s="20">
        <v>0</v>
      </c>
      <c r="AK13" s="20">
        <v>59</v>
      </c>
      <c r="AL13" s="20">
        <v>34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1</v>
      </c>
    </row>
    <row r="14" spans="2:50" ht="20.100000000000001" customHeight="1" thickBot="1" x14ac:dyDescent="0.25">
      <c r="B14" s="4" t="s">
        <v>24</v>
      </c>
      <c r="C14" s="20">
        <v>867</v>
      </c>
      <c r="D14" s="20">
        <v>80</v>
      </c>
      <c r="E14" s="20">
        <v>28</v>
      </c>
      <c r="F14" s="20">
        <v>1</v>
      </c>
      <c r="G14" s="20">
        <v>1003</v>
      </c>
      <c r="H14" s="20">
        <v>988</v>
      </c>
      <c r="I14" s="20">
        <v>191</v>
      </c>
      <c r="J14" s="20">
        <v>2</v>
      </c>
      <c r="K14" s="20">
        <v>0</v>
      </c>
      <c r="L14" s="20">
        <v>0</v>
      </c>
      <c r="M14" s="20">
        <v>223</v>
      </c>
      <c r="N14" s="20">
        <v>7</v>
      </c>
      <c r="O14" s="20">
        <v>2</v>
      </c>
      <c r="P14" s="20">
        <v>0</v>
      </c>
      <c r="Q14" s="20">
        <v>0</v>
      </c>
      <c r="R14" s="20">
        <v>0</v>
      </c>
      <c r="S14" s="20">
        <v>1</v>
      </c>
      <c r="T14" s="20">
        <v>9</v>
      </c>
      <c r="U14" s="20">
        <v>510</v>
      </c>
      <c r="V14" s="20">
        <v>78</v>
      </c>
      <c r="W14" s="20">
        <v>28</v>
      </c>
      <c r="X14" s="20">
        <v>0</v>
      </c>
      <c r="Y14" s="20">
        <v>636</v>
      </c>
      <c r="Z14" s="20">
        <v>709</v>
      </c>
      <c r="AA14" s="20">
        <v>129</v>
      </c>
      <c r="AB14" s="20">
        <v>0</v>
      </c>
      <c r="AC14" s="20">
        <v>0</v>
      </c>
      <c r="AD14" s="20">
        <v>1</v>
      </c>
      <c r="AE14" s="20">
        <v>115</v>
      </c>
      <c r="AF14" s="20">
        <v>238</v>
      </c>
      <c r="AG14" s="20">
        <v>35</v>
      </c>
      <c r="AH14" s="20">
        <v>0</v>
      </c>
      <c r="AI14" s="20">
        <v>0</v>
      </c>
      <c r="AJ14" s="20">
        <v>0</v>
      </c>
      <c r="AK14" s="20">
        <v>28</v>
      </c>
      <c r="AL14" s="20">
        <v>25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</row>
    <row r="15" spans="2:50" ht="20.100000000000001" customHeight="1" thickBot="1" x14ac:dyDescent="0.25">
      <c r="B15" s="4" t="s">
        <v>25</v>
      </c>
      <c r="C15" s="20">
        <v>1316</v>
      </c>
      <c r="D15" s="20">
        <v>791</v>
      </c>
      <c r="E15" s="20">
        <v>12</v>
      </c>
      <c r="F15" s="20">
        <v>0</v>
      </c>
      <c r="G15" s="20">
        <v>2166</v>
      </c>
      <c r="H15" s="20">
        <v>2225</v>
      </c>
      <c r="I15" s="20">
        <v>486</v>
      </c>
      <c r="J15" s="20">
        <v>21</v>
      </c>
      <c r="K15" s="20">
        <v>0</v>
      </c>
      <c r="L15" s="20">
        <v>0</v>
      </c>
      <c r="M15" s="20">
        <v>507</v>
      </c>
      <c r="N15" s="20">
        <v>7</v>
      </c>
      <c r="O15" s="20">
        <v>1</v>
      </c>
      <c r="P15" s="20">
        <v>0</v>
      </c>
      <c r="Q15" s="20">
        <v>0</v>
      </c>
      <c r="R15" s="20">
        <v>0</v>
      </c>
      <c r="S15" s="20">
        <v>1</v>
      </c>
      <c r="T15" s="20">
        <v>10</v>
      </c>
      <c r="U15" s="20">
        <v>611</v>
      </c>
      <c r="V15" s="20">
        <v>770</v>
      </c>
      <c r="W15" s="20">
        <v>12</v>
      </c>
      <c r="X15" s="20">
        <v>0</v>
      </c>
      <c r="Y15" s="20">
        <v>1422</v>
      </c>
      <c r="Z15" s="20">
        <v>1765</v>
      </c>
      <c r="AA15" s="20">
        <v>163</v>
      </c>
      <c r="AB15" s="20">
        <v>0</v>
      </c>
      <c r="AC15" s="20">
        <v>0</v>
      </c>
      <c r="AD15" s="20">
        <v>0</v>
      </c>
      <c r="AE15" s="20">
        <v>203</v>
      </c>
      <c r="AF15" s="20">
        <v>395</v>
      </c>
      <c r="AG15" s="20">
        <v>55</v>
      </c>
      <c r="AH15" s="20">
        <v>0</v>
      </c>
      <c r="AI15" s="20">
        <v>0</v>
      </c>
      <c r="AJ15" s="20">
        <v>0</v>
      </c>
      <c r="AK15" s="20">
        <v>33</v>
      </c>
      <c r="AL15" s="20">
        <v>48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</row>
    <row r="16" spans="2:50" ht="20.100000000000001" customHeight="1" thickBot="1" x14ac:dyDescent="0.25">
      <c r="B16" s="4" t="s">
        <v>26</v>
      </c>
      <c r="C16" s="20">
        <v>2458</v>
      </c>
      <c r="D16" s="20">
        <v>450</v>
      </c>
      <c r="E16" s="20">
        <v>132</v>
      </c>
      <c r="F16" s="20">
        <v>15</v>
      </c>
      <c r="G16" s="20">
        <v>2936</v>
      </c>
      <c r="H16" s="20">
        <v>1766</v>
      </c>
      <c r="I16" s="20">
        <v>1214</v>
      </c>
      <c r="J16" s="20">
        <v>153</v>
      </c>
      <c r="K16" s="20">
        <v>21</v>
      </c>
      <c r="L16" s="20">
        <v>3</v>
      </c>
      <c r="M16" s="20">
        <v>1393</v>
      </c>
      <c r="N16" s="20">
        <v>13</v>
      </c>
      <c r="O16" s="20">
        <v>1</v>
      </c>
      <c r="P16" s="20">
        <v>0</v>
      </c>
      <c r="Q16" s="20">
        <v>0</v>
      </c>
      <c r="R16" s="20">
        <v>0</v>
      </c>
      <c r="S16" s="20">
        <v>2</v>
      </c>
      <c r="T16" s="20">
        <v>3</v>
      </c>
      <c r="U16" s="20">
        <v>786</v>
      </c>
      <c r="V16" s="20">
        <v>274</v>
      </c>
      <c r="W16" s="20">
        <v>105</v>
      </c>
      <c r="X16" s="20">
        <v>9</v>
      </c>
      <c r="Y16" s="20">
        <v>1075</v>
      </c>
      <c r="Z16" s="20">
        <v>1270</v>
      </c>
      <c r="AA16" s="20">
        <v>205</v>
      </c>
      <c r="AB16" s="20">
        <v>0</v>
      </c>
      <c r="AC16" s="20">
        <v>0</v>
      </c>
      <c r="AD16" s="20">
        <v>3</v>
      </c>
      <c r="AE16" s="20">
        <v>199</v>
      </c>
      <c r="AF16" s="20">
        <v>362</v>
      </c>
      <c r="AG16" s="20">
        <v>252</v>
      </c>
      <c r="AH16" s="20">
        <v>23</v>
      </c>
      <c r="AI16" s="20">
        <v>6</v>
      </c>
      <c r="AJ16" s="20">
        <v>0</v>
      </c>
      <c r="AK16" s="20">
        <v>267</v>
      </c>
      <c r="AL16" s="20">
        <v>115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3</v>
      </c>
    </row>
    <row r="17" spans="2:50" ht="20.100000000000001" customHeight="1" thickBot="1" x14ac:dyDescent="0.25">
      <c r="B17" s="4" t="s">
        <v>27</v>
      </c>
      <c r="C17" s="20">
        <v>512</v>
      </c>
      <c r="D17" s="20">
        <v>59</v>
      </c>
      <c r="E17" s="20">
        <v>2</v>
      </c>
      <c r="F17" s="20">
        <v>3</v>
      </c>
      <c r="G17" s="20">
        <v>582</v>
      </c>
      <c r="H17" s="20">
        <v>348</v>
      </c>
      <c r="I17" s="20">
        <v>143</v>
      </c>
      <c r="J17" s="20">
        <v>40</v>
      </c>
      <c r="K17" s="20">
        <v>0</v>
      </c>
      <c r="L17" s="20">
        <v>1</v>
      </c>
      <c r="M17" s="20">
        <v>181</v>
      </c>
      <c r="N17" s="20">
        <v>9</v>
      </c>
      <c r="O17" s="20">
        <v>1</v>
      </c>
      <c r="P17" s="20">
        <v>0</v>
      </c>
      <c r="Q17" s="20">
        <v>0</v>
      </c>
      <c r="R17" s="20">
        <v>0</v>
      </c>
      <c r="S17" s="20">
        <v>0</v>
      </c>
      <c r="T17" s="20">
        <v>3</v>
      </c>
      <c r="U17" s="20">
        <v>259</v>
      </c>
      <c r="V17" s="20">
        <v>19</v>
      </c>
      <c r="W17" s="20">
        <v>2</v>
      </c>
      <c r="X17" s="20">
        <v>0</v>
      </c>
      <c r="Y17" s="20">
        <v>300</v>
      </c>
      <c r="Z17" s="20">
        <v>253</v>
      </c>
      <c r="AA17" s="20">
        <v>87</v>
      </c>
      <c r="AB17" s="20">
        <v>0</v>
      </c>
      <c r="AC17" s="20">
        <v>0</v>
      </c>
      <c r="AD17" s="20">
        <v>1</v>
      </c>
      <c r="AE17" s="20">
        <v>82</v>
      </c>
      <c r="AF17" s="20">
        <v>62</v>
      </c>
      <c r="AG17" s="20">
        <v>22</v>
      </c>
      <c r="AH17" s="20">
        <v>0</v>
      </c>
      <c r="AI17" s="20">
        <v>0</v>
      </c>
      <c r="AJ17" s="20">
        <v>1</v>
      </c>
      <c r="AK17" s="20">
        <v>19</v>
      </c>
      <c r="AL17" s="20">
        <v>20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1</v>
      </c>
    </row>
    <row r="18" spans="2:50" ht="20.100000000000001" customHeight="1" thickBot="1" x14ac:dyDescent="0.25">
      <c r="B18" s="4" t="s">
        <v>28</v>
      </c>
      <c r="C18" s="20">
        <v>1769</v>
      </c>
      <c r="D18" s="20">
        <v>80</v>
      </c>
      <c r="E18" s="20">
        <v>19</v>
      </c>
      <c r="F18" s="20">
        <v>0</v>
      </c>
      <c r="G18" s="20">
        <v>1788</v>
      </c>
      <c r="H18" s="20">
        <v>1896</v>
      </c>
      <c r="I18" s="20">
        <v>463</v>
      </c>
      <c r="J18" s="20">
        <v>23</v>
      </c>
      <c r="K18" s="20">
        <v>0</v>
      </c>
      <c r="L18" s="20">
        <v>0</v>
      </c>
      <c r="M18" s="20">
        <v>495</v>
      </c>
      <c r="N18" s="20">
        <v>32</v>
      </c>
      <c r="O18" s="20">
        <v>5</v>
      </c>
      <c r="P18" s="20">
        <v>0</v>
      </c>
      <c r="Q18" s="20">
        <v>0</v>
      </c>
      <c r="R18" s="20">
        <v>0</v>
      </c>
      <c r="S18" s="20">
        <v>5</v>
      </c>
      <c r="T18" s="20">
        <v>6</v>
      </c>
      <c r="U18" s="20">
        <v>892</v>
      </c>
      <c r="V18" s="20">
        <v>55</v>
      </c>
      <c r="W18" s="20">
        <v>19</v>
      </c>
      <c r="X18" s="20">
        <v>0</v>
      </c>
      <c r="Y18" s="20">
        <v>857</v>
      </c>
      <c r="Z18" s="20">
        <v>1256</v>
      </c>
      <c r="AA18" s="20">
        <v>356</v>
      </c>
      <c r="AB18" s="20">
        <v>0</v>
      </c>
      <c r="AC18" s="20">
        <v>0</v>
      </c>
      <c r="AD18" s="20">
        <v>0</v>
      </c>
      <c r="AE18" s="20">
        <v>391</v>
      </c>
      <c r="AF18" s="20">
        <v>543</v>
      </c>
      <c r="AG18" s="20">
        <v>53</v>
      </c>
      <c r="AH18" s="20">
        <v>2</v>
      </c>
      <c r="AI18" s="20">
        <v>0</v>
      </c>
      <c r="AJ18" s="20">
        <v>0</v>
      </c>
      <c r="AK18" s="20">
        <v>39</v>
      </c>
      <c r="AL18" s="20">
        <v>58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1</v>
      </c>
      <c r="AX18" s="20">
        <v>1</v>
      </c>
    </row>
    <row r="19" spans="2:50" ht="20.100000000000001" customHeight="1" thickBot="1" x14ac:dyDescent="0.25">
      <c r="B19" s="4" t="s">
        <v>29</v>
      </c>
      <c r="C19" s="20">
        <v>1884</v>
      </c>
      <c r="D19" s="20">
        <v>159</v>
      </c>
      <c r="E19" s="20">
        <v>65</v>
      </c>
      <c r="F19" s="20">
        <v>6</v>
      </c>
      <c r="G19" s="20">
        <v>1980</v>
      </c>
      <c r="H19" s="20">
        <v>2766</v>
      </c>
      <c r="I19" s="20">
        <v>596</v>
      </c>
      <c r="J19" s="20">
        <v>69</v>
      </c>
      <c r="K19" s="20">
        <v>1</v>
      </c>
      <c r="L19" s="20">
        <v>0</v>
      </c>
      <c r="M19" s="20">
        <v>691</v>
      </c>
      <c r="N19" s="20">
        <v>31</v>
      </c>
      <c r="O19" s="20">
        <v>5</v>
      </c>
      <c r="P19" s="20">
        <v>0</v>
      </c>
      <c r="Q19" s="20">
        <v>0</v>
      </c>
      <c r="R19" s="20">
        <v>0</v>
      </c>
      <c r="S19" s="20">
        <v>0</v>
      </c>
      <c r="T19" s="20">
        <v>12</v>
      </c>
      <c r="U19" s="20">
        <v>935</v>
      </c>
      <c r="V19" s="20">
        <v>90</v>
      </c>
      <c r="W19" s="20">
        <v>63</v>
      </c>
      <c r="X19" s="20">
        <v>6</v>
      </c>
      <c r="Y19" s="20">
        <v>951</v>
      </c>
      <c r="Z19" s="20">
        <v>1826</v>
      </c>
      <c r="AA19" s="20">
        <v>290</v>
      </c>
      <c r="AB19" s="20">
        <v>0</v>
      </c>
      <c r="AC19" s="20">
        <v>0</v>
      </c>
      <c r="AD19" s="20">
        <v>0</v>
      </c>
      <c r="AE19" s="20">
        <v>288</v>
      </c>
      <c r="AF19" s="20">
        <v>789</v>
      </c>
      <c r="AG19" s="20">
        <v>58</v>
      </c>
      <c r="AH19" s="20">
        <v>0</v>
      </c>
      <c r="AI19" s="20">
        <v>1</v>
      </c>
      <c r="AJ19" s="20">
        <v>0</v>
      </c>
      <c r="AK19" s="20">
        <v>50</v>
      </c>
      <c r="AL19" s="20">
        <v>107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0</v>
      </c>
      <c r="AT19" s="20">
        <v>0</v>
      </c>
      <c r="AU19" s="20">
        <v>0</v>
      </c>
      <c r="AV19" s="20">
        <v>0</v>
      </c>
      <c r="AW19" s="20">
        <v>0</v>
      </c>
      <c r="AX19" s="20">
        <v>1</v>
      </c>
    </row>
    <row r="20" spans="2:50" ht="20.100000000000001" customHeight="1" thickBot="1" x14ac:dyDescent="0.25">
      <c r="B20" s="4" t="s">
        <v>30</v>
      </c>
      <c r="C20" s="20">
        <v>7636</v>
      </c>
      <c r="D20" s="20">
        <v>528</v>
      </c>
      <c r="E20" s="20">
        <v>305</v>
      </c>
      <c r="F20" s="20">
        <v>23</v>
      </c>
      <c r="G20" s="20">
        <v>7829</v>
      </c>
      <c r="H20" s="20">
        <v>8898</v>
      </c>
      <c r="I20" s="20">
        <v>2560</v>
      </c>
      <c r="J20" s="20">
        <v>226</v>
      </c>
      <c r="K20" s="20">
        <v>5</v>
      </c>
      <c r="L20" s="20">
        <v>1</v>
      </c>
      <c r="M20" s="20">
        <v>2827</v>
      </c>
      <c r="N20" s="20">
        <v>52</v>
      </c>
      <c r="O20" s="20">
        <v>21</v>
      </c>
      <c r="P20" s="20">
        <v>0</v>
      </c>
      <c r="Q20" s="20">
        <v>0</v>
      </c>
      <c r="R20" s="20">
        <v>0</v>
      </c>
      <c r="S20" s="20">
        <v>25</v>
      </c>
      <c r="T20" s="20">
        <v>82</v>
      </c>
      <c r="U20" s="20">
        <v>3183</v>
      </c>
      <c r="V20" s="20">
        <v>302</v>
      </c>
      <c r="W20" s="20">
        <v>300</v>
      </c>
      <c r="X20" s="20">
        <v>22</v>
      </c>
      <c r="Y20" s="20">
        <v>3125</v>
      </c>
      <c r="Z20" s="20">
        <v>6140</v>
      </c>
      <c r="AA20" s="20">
        <v>1701</v>
      </c>
      <c r="AB20" s="20">
        <v>0</v>
      </c>
      <c r="AC20" s="20">
        <v>0</v>
      </c>
      <c r="AD20" s="20">
        <v>0</v>
      </c>
      <c r="AE20" s="20">
        <v>1705</v>
      </c>
      <c r="AF20" s="20">
        <v>2403</v>
      </c>
      <c r="AG20" s="20">
        <v>166</v>
      </c>
      <c r="AH20" s="20">
        <v>0</v>
      </c>
      <c r="AI20" s="20">
        <v>0</v>
      </c>
      <c r="AJ20" s="20">
        <v>0</v>
      </c>
      <c r="AK20" s="20">
        <v>141</v>
      </c>
      <c r="AL20" s="20">
        <v>170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5</v>
      </c>
      <c r="AT20" s="20">
        <v>0</v>
      </c>
      <c r="AU20" s="20">
        <v>0</v>
      </c>
      <c r="AV20" s="20">
        <v>0</v>
      </c>
      <c r="AW20" s="20">
        <v>6</v>
      </c>
      <c r="AX20" s="20">
        <v>51</v>
      </c>
    </row>
    <row r="21" spans="2:50" ht="20.100000000000001" customHeight="1" thickBot="1" x14ac:dyDescent="0.25">
      <c r="B21" s="4" t="s">
        <v>31</v>
      </c>
      <c r="C21" s="20">
        <v>7486</v>
      </c>
      <c r="D21" s="20">
        <v>487</v>
      </c>
      <c r="E21" s="20">
        <v>155</v>
      </c>
      <c r="F21" s="20">
        <v>49</v>
      </c>
      <c r="G21" s="20">
        <v>7751</v>
      </c>
      <c r="H21" s="20">
        <v>6770</v>
      </c>
      <c r="I21" s="20">
        <v>1524</v>
      </c>
      <c r="J21" s="20">
        <v>223</v>
      </c>
      <c r="K21" s="20">
        <v>3</v>
      </c>
      <c r="L21" s="20">
        <v>10</v>
      </c>
      <c r="M21" s="20">
        <v>1789</v>
      </c>
      <c r="N21" s="20">
        <v>50</v>
      </c>
      <c r="O21" s="20">
        <v>8</v>
      </c>
      <c r="P21" s="20">
        <v>0</v>
      </c>
      <c r="Q21" s="20">
        <v>0</v>
      </c>
      <c r="R21" s="20">
        <v>1</v>
      </c>
      <c r="S21" s="20">
        <v>13</v>
      </c>
      <c r="T21" s="20">
        <v>30</v>
      </c>
      <c r="U21" s="20">
        <v>4386</v>
      </c>
      <c r="V21" s="20">
        <v>262</v>
      </c>
      <c r="W21" s="20">
        <v>152</v>
      </c>
      <c r="X21" s="20">
        <v>31</v>
      </c>
      <c r="Y21" s="20">
        <v>4410</v>
      </c>
      <c r="Z21" s="20">
        <v>4533</v>
      </c>
      <c r="AA21" s="20">
        <v>1279</v>
      </c>
      <c r="AB21" s="20">
        <v>0</v>
      </c>
      <c r="AC21" s="20">
        <v>0</v>
      </c>
      <c r="AD21" s="20">
        <v>7</v>
      </c>
      <c r="AE21" s="20">
        <v>1254</v>
      </c>
      <c r="AF21" s="20">
        <v>1793</v>
      </c>
      <c r="AG21" s="20">
        <v>284</v>
      </c>
      <c r="AH21" s="20">
        <v>2</v>
      </c>
      <c r="AI21" s="20">
        <v>0</v>
      </c>
      <c r="AJ21" s="20">
        <v>0</v>
      </c>
      <c r="AK21" s="20">
        <v>279</v>
      </c>
      <c r="AL21" s="20">
        <v>348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5</v>
      </c>
      <c r="AT21" s="20">
        <v>0</v>
      </c>
      <c r="AU21" s="20">
        <v>0</v>
      </c>
      <c r="AV21" s="20">
        <v>0</v>
      </c>
      <c r="AW21" s="20">
        <v>6</v>
      </c>
      <c r="AX21" s="20">
        <v>16</v>
      </c>
    </row>
    <row r="22" spans="2:50" ht="20.100000000000001" customHeight="1" thickBot="1" x14ac:dyDescent="0.25">
      <c r="B22" s="4" t="s">
        <v>32</v>
      </c>
      <c r="C22" s="20">
        <v>626</v>
      </c>
      <c r="D22" s="20">
        <v>130</v>
      </c>
      <c r="E22" s="20">
        <v>9</v>
      </c>
      <c r="F22" s="20">
        <v>2</v>
      </c>
      <c r="G22" s="20">
        <v>678</v>
      </c>
      <c r="H22" s="20">
        <v>1270</v>
      </c>
      <c r="I22" s="20">
        <v>159</v>
      </c>
      <c r="J22" s="20">
        <v>20</v>
      </c>
      <c r="K22" s="20">
        <v>0</v>
      </c>
      <c r="L22" s="20">
        <v>0</v>
      </c>
      <c r="M22" s="20">
        <v>182</v>
      </c>
      <c r="N22" s="20">
        <v>2</v>
      </c>
      <c r="O22" s="20">
        <v>0</v>
      </c>
      <c r="P22" s="20">
        <v>0</v>
      </c>
      <c r="Q22" s="20">
        <v>0</v>
      </c>
      <c r="R22" s="20">
        <v>0</v>
      </c>
      <c r="S22" s="20">
        <v>1</v>
      </c>
      <c r="T22" s="20">
        <v>2</v>
      </c>
      <c r="U22" s="20">
        <v>353</v>
      </c>
      <c r="V22" s="20">
        <v>110</v>
      </c>
      <c r="W22" s="20">
        <v>9</v>
      </c>
      <c r="X22" s="20">
        <v>2</v>
      </c>
      <c r="Y22" s="20">
        <v>357</v>
      </c>
      <c r="Z22" s="20">
        <v>873</v>
      </c>
      <c r="AA22" s="20">
        <v>79</v>
      </c>
      <c r="AB22" s="20">
        <v>0</v>
      </c>
      <c r="AC22" s="20">
        <v>0</v>
      </c>
      <c r="AD22" s="20">
        <v>0</v>
      </c>
      <c r="AE22" s="20">
        <v>100</v>
      </c>
      <c r="AF22" s="20">
        <v>364</v>
      </c>
      <c r="AG22" s="20">
        <v>35</v>
      </c>
      <c r="AH22" s="20">
        <v>0</v>
      </c>
      <c r="AI22" s="20">
        <v>0</v>
      </c>
      <c r="AJ22" s="20">
        <v>0</v>
      </c>
      <c r="AK22" s="20">
        <v>38</v>
      </c>
      <c r="AL22" s="20">
        <v>29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</row>
    <row r="23" spans="2:50" ht="20.100000000000001" customHeight="1" thickBot="1" x14ac:dyDescent="0.25">
      <c r="B23" s="4" t="s">
        <v>33</v>
      </c>
      <c r="C23" s="20">
        <v>1873</v>
      </c>
      <c r="D23" s="20">
        <v>357</v>
      </c>
      <c r="E23" s="20">
        <v>36</v>
      </c>
      <c r="F23" s="20">
        <v>31</v>
      </c>
      <c r="G23" s="20">
        <v>2123</v>
      </c>
      <c r="H23" s="20">
        <v>2962</v>
      </c>
      <c r="I23" s="20">
        <v>559</v>
      </c>
      <c r="J23" s="20">
        <v>80</v>
      </c>
      <c r="K23" s="20">
        <v>6</v>
      </c>
      <c r="L23" s="20">
        <v>0</v>
      </c>
      <c r="M23" s="20">
        <v>654</v>
      </c>
      <c r="N23" s="20">
        <v>24</v>
      </c>
      <c r="O23" s="20">
        <v>4</v>
      </c>
      <c r="P23" s="20">
        <v>0</v>
      </c>
      <c r="Q23" s="20">
        <v>0</v>
      </c>
      <c r="R23" s="20">
        <v>0</v>
      </c>
      <c r="S23" s="20">
        <v>2</v>
      </c>
      <c r="T23" s="20">
        <v>9</v>
      </c>
      <c r="U23" s="20">
        <v>969</v>
      </c>
      <c r="V23" s="20">
        <v>277</v>
      </c>
      <c r="W23" s="20">
        <v>30</v>
      </c>
      <c r="X23" s="20">
        <v>31</v>
      </c>
      <c r="Y23" s="20">
        <v>1115</v>
      </c>
      <c r="Z23" s="20">
        <v>2043</v>
      </c>
      <c r="AA23" s="20">
        <v>272</v>
      </c>
      <c r="AB23" s="20">
        <v>0</v>
      </c>
      <c r="AC23" s="20">
        <v>0</v>
      </c>
      <c r="AD23" s="20">
        <v>0</v>
      </c>
      <c r="AE23" s="20">
        <v>280</v>
      </c>
      <c r="AF23" s="20">
        <v>789</v>
      </c>
      <c r="AG23" s="20">
        <v>67</v>
      </c>
      <c r="AH23" s="20">
        <v>0</v>
      </c>
      <c r="AI23" s="20">
        <v>0</v>
      </c>
      <c r="AJ23" s="20">
        <v>0</v>
      </c>
      <c r="AK23" s="20">
        <v>69</v>
      </c>
      <c r="AL23" s="20">
        <v>93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2</v>
      </c>
      <c r="AT23" s="20">
        <v>0</v>
      </c>
      <c r="AU23" s="20">
        <v>0</v>
      </c>
      <c r="AV23" s="20">
        <v>0</v>
      </c>
      <c r="AW23" s="20">
        <v>3</v>
      </c>
      <c r="AX23" s="20">
        <v>4</v>
      </c>
    </row>
    <row r="24" spans="2:50" ht="20.100000000000001" customHeight="1" thickBot="1" x14ac:dyDescent="0.25">
      <c r="B24" s="4" t="s">
        <v>34</v>
      </c>
      <c r="C24" s="20">
        <v>7433</v>
      </c>
      <c r="D24" s="20">
        <v>563</v>
      </c>
      <c r="E24" s="20">
        <v>531</v>
      </c>
      <c r="F24" s="20">
        <v>105</v>
      </c>
      <c r="G24" s="20">
        <v>8298</v>
      </c>
      <c r="H24" s="20">
        <v>6339</v>
      </c>
      <c r="I24" s="20">
        <v>1827</v>
      </c>
      <c r="J24" s="20">
        <v>213</v>
      </c>
      <c r="K24" s="20">
        <v>9</v>
      </c>
      <c r="L24" s="20">
        <v>7</v>
      </c>
      <c r="M24" s="20">
        <v>2055</v>
      </c>
      <c r="N24" s="20">
        <v>14</v>
      </c>
      <c r="O24" s="20">
        <v>8</v>
      </c>
      <c r="P24" s="20">
        <v>1</v>
      </c>
      <c r="Q24" s="20">
        <v>1</v>
      </c>
      <c r="R24" s="20">
        <v>1</v>
      </c>
      <c r="S24" s="20">
        <v>9</v>
      </c>
      <c r="T24" s="20">
        <v>36</v>
      </c>
      <c r="U24" s="20">
        <v>4154</v>
      </c>
      <c r="V24" s="20">
        <v>340</v>
      </c>
      <c r="W24" s="20">
        <v>514</v>
      </c>
      <c r="X24" s="20">
        <v>44</v>
      </c>
      <c r="Y24" s="20">
        <v>4660</v>
      </c>
      <c r="Z24" s="20">
        <v>4241</v>
      </c>
      <c r="AA24" s="20">
        <v>1303</v>
      </c>
      <c r="AB24" s="20">
        <v>0</v>
      </c>
      <c r="AC24" s="20">
        <v>0</v>
      </c>
      <c r="AD24" s="20">
        <v>53</v>
      </c>
      <c r="AE24" s="20">
        <v>1418</v>
      </c>
      <c r="AF24" s="20">
        <v>1870</v>
      </c>
      <c r="AG24" s="20">
        <v>138</v>
      </c>
      <c r="AH24" s="20">
        <v>9</v>
      </c>
      <c r="AI24" s="20">
        <v>7</v>
      </c>
      <c r="AJ24" s="20">
        <v>0</v>
      </c>
      <c r="AK24" s="20">
        <v>152</v>
      </c>
      <c r="AL24" s="20">
        <v>169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3</v>
      </c>
      <c r="AT24" s="20">
        <v>0</v>
      </c>
      <c r="AU24" s="20">
        <v>0</v>
      </c>
      <c r="AV24" s="20">
        <v>0</v>
      </c>
      <c r="AW24" s="20">
        <v>4</v>
      </c>
      <c r="AX24" s="20">
        <v>9</v>
      </c>
    </row>
    <row r="25" spans="2:50" ht="20.100000000000001" customHeight="1" thickBot="1" x14ac:dyDescent="0.25">
      <c r="B25" s="4" t="s">
        <v>35</v>
      </c>
      <c r="C25" s="20">
        <v>1837</v>
      </c>
      <c r="D25" s="20">
        <v>224</v>
      </c>
      <c r="E25" s="20">
        <v>120</v>
      </c>
      <c r="F25" s="20">
        <v>9</v>
      </c>
      <c r="G25" s="20">
        <v>2089</v>
      </c>
      <c r="H25" s="20">
        <v>1911</v>
      </c>
      <c r="I25" s="20">
        <v>613</v>
      </c>
      <c r="J25" s="20">
        <v>94</v>
      </c>
      <c r="K25" s="20">
        <v>0</v>
      </c>
      <c r="L25" s="20">
        <v>0</v>
      </c>
      <c r="M25" s="20">
        <v>739</v>
      </c>
      <c r="N25" s="20">
        <v>16</v>
      </c>
      <c r="O25" s="20">
        <v>1</v>
      </c>
      <c r="P25" s="20">
        <v>0</v>
      </c>
      <c r="Q25" s="20">
        <v>0</v>
      </c>
      <c r="R25" s="20">
        <v>0</v>
      </c>
      <c r="S25" s="20">
        <v>3</v>
      </c>
      <c r="T25" s="20">
        <v>8</v>
      </c>
      <c r="U25" s="20">
        <v>949</v>
      </c>
      <c r="V25" s="20">
        <v>130</v>
      </c>
      <c r="W25" s="20">
        <v>120</v>
      </c>
      <c r="X25" s="20">
        <v>7</v>
      </c>
      <c r="Y25" s="20">
        <v>1039</v>
      </c>
      <c r="Z25" s="20">
        <v>1367</v>
      </c>
      <c r="AA25" s="20">
        <v>207</v>
      </c>
      <c r="AB25" s="20">
        <v>0</v>
      </c>
      <c r="AC25" s="20">
        <v>0</v>
      </c>
      <c r="AD25" s="20">
        <v>0</v>
      </c>
      <c r="AE25" s="20">
        <v>241</v>
      </c>
      <c r="AF25" s="20">
        <v>465</v>
      </c>
      <c r="AG25" s="20">
        <v>65</v>
      </c>
      <c r="AH25" s="20">
        <v>0</v>
      </c>
      <c r="AI25" s="20">
        <v>0</v>
      </c>
      <c r="AJ25" s="20">
        <v>2</v>
      </c>
      <c r="AK25" s="20">
        <v>67</v>
      </c>
      <c r="AL25" s="20">
        <v>53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2</v>
      </c>
      <c r="AT25" s="20">
        <v>0</v>
      </c>
      <c r="AU25" s="20">
        <v>0</v>
      </c>
      <c r="AV25" s="20">
        <v>0</v>
      </c>
      <c r="AW25" s="20">
        <v>0</v>
      </c>
      <c r="AX25" s="20">
        <v>2</v>
      </c>
    </row>
    <row r="26" spans="2:50" ht="20.100000000000001" customHeight="1" thickBot="1" x14ac:dyDescent="0.25">
      <c r="B26" s="4" t="s">
        <v>36</v>
      </c>
      <c r="C26" s="20">
        <v>489</v>
      </c>
      <c r="D26" s="20">
        <v>18</v>
      </c>
      <c r="E26" s="20">
        <v>2</v>
      </c>
      <c r="F26" s="20">
        <v>1</v>
      </c>
      <c r="G26" s="20">
        <v>536</v>
      </c>
      <c r="H26" s="20">
        <v>717</v>
      </c>
      <c r="I26" s="20">
        <v>68</v>
      </c>
      <c r="J26" s="20">
        <v>0</v>
      </c>
      <c r="K26" s="20">
        <v>0</v>
      </c>
      <c r="L26" s="20">
        <v>0</v>
      </c>
      <c r="M26" s="20">
        <v>68</v>
      </c>
      <c r="N26" s="20">
        <v>1</v>
      </c>
      <c r="O26" s="20">
        <v>0</v>
      </c>
      <c r="P26" s="20">
        <v>0</v>
      </c>
      <c r="Q26" s="20">
        <v>0</v>
      </c>
      <c r="R26" s="20">
        <v>0</v>
      </c>
      <c r="S26" s="20">
        <v>1</v>
      </c>
      <c r="T26" s="20">
        <v>5</v>
      </c>
      <c r="U26" s="20">
        <v>365</v>
      </c>
      <c r="V26" s="20">
        <v>18</v>
      </c>
      <c r="W26" s="20">
        <v>2</v>
      </c>
      <c r="X26" s="20">
        <v>1</v>
      </c>
      <c r="Y26" s="20">
        <v>386</v>
      </c>
      <c r="Z26" s="20">
        <v>577</v>
      </c>
      <c r="AA26" s="20">
        <v>45</v>
      </c>
      <c r="AB26" s="20">
        <v>0</v>
      </c>
      <c r="AC26" s="20">
        <v>0</v>
      </c>
      <c r="AD26" s="20">
        <v>0</v>
      </c>
      <c r="AE26" s="20">
        <v>68</v>
      </c>
      <c r="AF26" s="20">
        <v>121</v>
      </c>
      <c r="AG26" s="20">
        <v>11</v>
      </c>
      <c r="AH26" s="20">
        <v>0</v>
      </c>
      <c r="AI26" s="20">
        <v>0</v>
      </c>
      <c r="AJ26" s="20">
        <v>0</v>
      </c>
      <c r="AK26" s="20">
        <v>13</v>
      </c>
      <c r="AL26" s="20">
        <v>13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</row>
    <row r="27" spans="2:50" ht="20.100000000000001" customHeight="1" thickBot="1" x14ac:dyDescent="0.25">
      <c r="B27" s="5" t="s">
        <v>37</v>
      </c>
      <c r="C27" s="20">
        <v>1637</v>
      </c>
      <c r="D27" s="20">
        <v>288</v>
      </c>
      <c r="E27" s="20">
        <v>38</v>
      </c>
      <c r="F27" s="20">
        <v>38</v>
      </c>
      <c r="G27" s="20">
        <v>1845</v>
      </c>
      <c r="H27" s="20">
        <v>2898</v>
      </c>
      <c r="I27" s="20">
        <v>514</v>
      </c>
      <c r="J27" s="20">
        <v>74</v>
      </c>
      <c r="K27" s="20">
        <v>15</v>
      </c>
      <c r="L27" s="20">
        <v>2</v>
      </c>
      <c r="M27" s="20">
        <v>607</v>
      </c>
      <c r="N27" s="20">
        <v>11</v>
      </c>
      <c r="O27" s="20">
        <v>3</v>
      </c>
      <c r="P27" s="20">
        <v>0</v>
      </c>
      <c r="Q27" s="20">
        <v>0</v>
      </c>
      <c r="R27" s="20">
        <v>2</v>
      </c>
      <c r="S27" s="20">
        <v>11</v>
      </c>
      <c r="T27" s="20">
        <v>10</v>
      </c>
      <c r="U27" s="20">
        <v>763</v>
      </c>
      <c r="V27" s="20">
        <v>210</v>
      </c>
      <c r="W27" s="20">
        <v>23</v>
      </c>
      <c r="X27" s="20">
        <v>31</v>
      </c>
      <c r="Y27" s="20">
        <v>858</v>
      </c>
      <c r="Z27" s="20">
        <v>2174</v>
      </c>
      <c r="AA27" s="20">
        <v>297</v>
      </c>
      <c r="AB27" s="20">
        <v>0</v>
      </c>
      <c r="AC27" s="20">
        <v>0</v>
      </c>
      <c r="AD27" s="20">
        <v>2</v>
      </c>
      <c r="AE27" s="20">
        <v>316</v>
      </c>
      <c r="AF27" s="20">
        <v>655</v>
      </c>
      <c r="AG27" s="20">
        <v>60</v>
      </c>
      <c r="AH27" s="20">
        <v>4</v>
      </c>
      <c r="AI27" s="20">
        <v>0</v>
      </c>
      <c r="AJ27" s="20">
        <v>1</v>
      </c>
      <c r="AK27" s="20">
        <v>53</v>
      </c>
      <c r="AL27" s="20">
        <v>46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2</v>
      </c>
    </row>
    <row r="28" spans="2:50" ht="20.100000000000001" customHeight="1" thickBot="1" x14ac:dyDescent="0.25">
      <c r="B28" s="6" t="s">
        <v>38</v>
      </c>
      <c r="C28" s="21">
        <v>238</v>
      </c>
      <c r="D28" s="21">
        <v>0</v>
      </c>
      <c r="E28" s="21">
        <v>0</v>
      </c>
      <c r="F28" s="21">
        <v>0</v>
      </c>
      <c r="G28" s="21">
        <v>218</v>
      </c>
      <c r="H28" s="21">
        <v>313</v>
      </c>
      <c r="I28" s="21">
        <v>83</v>
      </c>
      <c r="J28" s="21">
        <v>0</v>
      </c>
      <c r="K28" s="21">
        <v>0</v>
      </c>
      <c r="L28" s="21">
        <v>0</v>
      </c>
      <c r="M28" s="21">
        <v>84</v>
      </c>
      <c r="N28" s="21">
        <v>2</v>
      </c>
      <c r="O28" s="21">
        <v>0</v>
      </c>
      <c r="P28" s="21">
        <v>0</v>
      </c>
      <c r="Q28" s="21">
        <v>0</v>
      </c>
      <c r="R28" s="21">
        <v>0</v>
      </c>
      <c r="S28" s="21">
        <v>1</v>
      </c>
      <c r="T28" s="21">
        <v>1</v>
      </c>
      <c r="U28" s="21">
        <v>121</v>
      </c>
      <c r="V28" s="21">
        <v>0</v>
      </c>
      <c r="W28" s="21">
        <v>0</v>
      </c>
      <c r="X28" s="21">
        <v>0</v>
      </c>
      <c r="Y28" s="21">
        <v>90</v>
      </c>
      <c r="Z28" s="21">
        <v>250</v>
      </c>
      <c r="AA28" s="21">
        <v>28</v>
      </c>
      <c r="AB28" s="21">
        <v>0</v>
      </c>
      <c r="AC28" s="21">
        <v>0</v>
      </c>
      <c r="AD28" s="21">
        <v>0</v>
      </c>
      <c r="AE28" s="21">
        <v>38</v>
      </c>
      <c r="AF28" s="21">
        <v>57</v>
      </c>
      <c r="AG28" s="21">
        <v>6</v>
      </c>
      <c r="AH28" s="21">
        <v>0</v>
      </c>
      <c r="AI28" s="21">
        <v>0</v>
      </c>
      <c r="AJ28" s="21">
        <v>0</v>
      </c>
      <c r="AK28" s="21">
        <v>5</v>
      </c>
      <c r="AL28" s="21">
        <v>3</v>
      </c>
      <c r="AM28" s="21">
        <v>0</v>
      </c>
      <c r="AN28" s="21">
        <v>0</v>
      </c>
      <c r="AO28" s="21">
        <v>0</v>
      </c>
      <c r="AP28" s="21">
        <v>0</v>
      </c>
      <c r="AQ28" s="21">
        <v>0</v>
      </c>
      <c r="AR28" s="21">
        <v>0</v>
      </c>
      <c r="AS28" s="21">
        <v>0</v>
      </c>
      <c r="AT28" s="21">
        <v>0</v>
      </c>
      <c r="AU28" s="21">
        <v>0</v>
      </c>
      <c r="AV28" s="21">
        <v>0</v>
      </c>
      <c r="AW28" s="21">
        <v>0</v>
      </c>
      <c r="AX28" s="21">
        <v>0</v>
      </c>
    </row>
    <row r="29" spans="2:50" ht="20.100000000000001" customHeight="1" thickBot="1" x14ac:dyDescent="0.25">
      <c r="B29" s="7" t="s">
        <v>39</v>
      </c>
      <c r="C29" s="9">
        <f>SUM(C12:C28)</f>
        <v>48999</v>
      </c>
      <c r="D29" s="9">
        <f t="shared" ref="D29:AX29" si="0">SUM(D12:D28)</f>
        <v>5891</v>
      </c>
      <c r="E29" s="9">
        <f t="shared" si="0"/>
        <v>2367</v>
      </c>
      <c r="F29" s="9">
        <f t="shared" si="0"/>
        <v>308</v>
      </c>
      <c r="G29" s="9">
        <f t="shared" si="0"/>
        <v>54651</v>
      </c>
      <c r="H29" s="9">
        <f t="shared" si="0"/>
        <v>52964</v>
      </c>
      <c r="I29" s="9">
        <f t="shared" si="0"/>
        <v>14230</v>
      </c>
      <c r="J29" s="9">
        <f t="shared" si="0"/>
        <v>1709</v>
      </c>
      <c r="K29" s="9">
        <f t="shared" si="0"/>
        <v>79</v>
      </c>
      <c r="L29" s="9">
        <f t="shared" si="0"/>
        <v>24</v>
      </c>
      <c r="M29" s="9">
        <f t="shared" si="0"/>
        <v>16221</v>
      </c>
      <c r="N29" s="9">
        <f t="shared" si="0"/>
        <v>333</v>
      </c>
      <c r="O29" s="9">
        <f t="shared" si="0"/>
        <v>77</v>
      </c>
      <c r="P29" s="9">
        <f t="shared" si="0"/>
        <v>1</v>
      </c>
      <c r="Q29" s="9">
        <f t="shared" si="0"/>
        <v>1</v>
      </c>
      <c r="R29" s="9">
        <f t="shared" si="0"/>
        <v>6</v>
      </c>
      <c r="S29" s="9">
        <f t="shared" si="0"/>
        <v>91</v>
      </c>
      <c r="T29" s="9">
        <f t="shared" si="0"/>
        <v>294</v>
      </c>
      <c r="U29" s="9">
        <f t="shared" si="0"/>
        <v>24704</v>
      </c>
      <c r="V29" s="9">
        <f t="shared" si="0"/>
        <v>4133</v>
      </c>
      <c r="W29" s="9">
        <f t="shared" si="0"/>
        <v>2262</v>
      </c>
      <c r="X29" s="9">
        <f t="shared" si="0"/>
        <v>205</v>
      </c>
      <c r="Y29" s="9">
        <f t="shared" si="0"/>
        <v>28064</v>
      </c>
      <c r="Z29" s="9">
        <f t="shared" si="0"/>
        <v>36813</v>
      </c>
      <c r="AA29" s="9">
        <f t="shared" si="0"/>
        <v>8150</v>
      </c>
      <c r="AB29" s="9">
        <f t="shared" si="0"/>
        <v>0</v>
      </c>
      <c r="AC29" s="9">
        <f t="shared" si="0"/>
        <v>0</v>
      </c>
      <c r="AD29" s="9">
        <f t="shared" si="0"/>
        <v>68</v>
      </c>
      <c r="AE29" s="9">
        <f t="shared" si="0"/>
        <v>8504</v>
      </c>
      <c r="AF29" s="9">
        <f t="shared" si="0"/>
        <v>13680</v>
      </c>
      <c r="AG29" s="9">
        <f t="shared" si="0"/>
        <v>1813</v>
      </c>
      <c r="AH29" s="9">
        <f t="shared" si="0"/>
        <v>48</v>
      </c>
      <c r="AI29" s="9">
        <f t="shared" si="0"/>
        <v>25</v>
      </c>
      <c r="AJ29" s="9">
        <f t="shared" si="0"/>
        <v>5</v>
      </c>
      <c r="AK29" s="9">
        <f t="shared" si="0"/>
        <v>1746</v>
      </c>
      <c r="AL29" s="9">
        <f t="shared" si="0"/>
        <v>1734</v>
      </c>
      <c r="AM29" s="9">
        <f t="shared" si="0"/>
        <v>0</v>
      </c>
      <c r="AN29" s="9">
        <f t="shared" si="0"/>
        <v>0</v>
      </c>
      <c r="AO29" s="9">
        <f t="shared" si="0"/>
        <v>0</v>
      </c>
      <c r="AP29" s="9">
        <f t="shared" si="0"/>
        <v>0</v>
      </c>
      <c r="AQ29" s="9">
        <f t="shared" si="0"/>
        <v>0</v>
      </c>
      <c r="AR29" s="9">
        <f t="shared" si="0"/>
        <v>0</v>
      </c>
      <c r="AS29" s="9">
        <f t="shared" si="0"/>
        <v>25</v>
      </c>
      <c r="AT29" s="9">
        <f t="shared" si="0"/>
        <v>0</v>
      </c>
      <c r="AU29" s="9">
        <f t="shared" si="0"/>
        <v>0</v>
      </c>
      <c r="AV29" s="9">
        <f t="shared" si="0"/>
        <v>0</v>
      </c>
      <c r="AW29" s="9">
        <f t="shared" si="0"/>
        <v>25</v>
      </c>
      <c r="AX29" s="9">
        <f t="shared" si="0"/>
        <v>110</v>
      </c>
    </row>
    <row r="30" spans="2:50" x14ac:dyDescent="0.2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</row>
  </sheetData>
  <mergeCells count="48"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  <mergeCell ref="AG10:AG11"/>
    <mergeCell ref="AH10:AI10"/>
    <mergeCell ref="AJ10:AJ11"/>
    <mergeCell ref="AK10:AK11"/>
    <mergeCell ref="AL10:AL11"/>
    <mergeCell ref="AA10:AA11"/>
    <mergeCell ref="AB10:AC10"/>
    <mergeCell ref="AD10:AD11"/>
    <mergeCell ref="AE10:AE11"/>
    <mergeCell ref="AF10:AF11"/>
    <mergeCell ref="U10:U11"/>
    <mergeCell ref="V10:W10"/>
    <mergeCell ref="X10:X11"/>
    <mergeCell ref="Y10:Y11"/>
    <mergeCell ref="Z10:Z11"/>
    <mergeCell ref="O10:O11"/>
    <mergeCell ref="P10:Q10"/>
    <mergeCell ref="R10:R11"/>
    <mergeCell ref="S10:S11"/>
    <mergeCell ref="T10:T11"/>
    <mergeCell ref="I10:I11"/>
    <mergeCell ref="J10:K10"/>
    <mergeCell ref="L10:L11"/>
    <mergeCell ref="M10:M11"/>
    <mergeCell ref="N10:N11"/>
    <mergeCell ref="D10:E10"/>
    <mergeCell ref="C10:C11"/>
    <mergeCell ref="F10:F11"/>
    <mergeCell ref="G10:G11"/>
    <mergeCell ref="H10:H11"/>
    <mergeCell ref="C9:H9"/>
    <mergeCell ref="AS9:AX9"/>
    <mergeCell ref="I9:N9"/>
    <mergeCell ref="O9:T9"/>
    <mergeCell ref="U9:Z9"/>
    <mergeCell ref="AA9:AF9"/>
    <mergeCell ref="AG9:AL9"/>
    <mergeCell ref="AM9:AR9"/>
  </mergeCells>
  <pageMargins left="0.7" right="0.7" top="0.75" bottom="0.75" header="0.3" footer="0.3"/>
  <pageSetup paperSize="9"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Z47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17" width="15" customWidth="1"/>
    <col min="18" max="19" width="15" hidden="1" customWidth="1"/>
    <col min="20" max="26" width="15" customWidth="1"/>
  </cols>
  <sheetData>
    <row r="9" spans="2:26" ht="48.2" customHeight="1" x14ac:dyDescent="0.2">
      <c r="B9" s="10"/>
      <c r="C9" s="93" t="s">
        <v>176</v>
      </c>
      <c r="D9" s="93" t="s">
        <v>177</v>
      </c>
      <c r="E9" s="93" t="s">
        <v>178</v>
      </c>
      <c r="F9" s="93" t="s">
        <v>264</v>
      </c>
      <c r="G9" s="95" t="s">
        <v>179</v>
      </c>
      <c r="H9" s="93" t="s">
        <v>201</v>
      </c>
      <c r="I9" s="93" t="s">
        <v>180</v>
      </c>
      <c r="J9" s="93" t="s">
        <v>181</v>
      </c>
      <c r="K9" s="94"/>
      <c r="L9" s="94"/>
      <c r="M9" s="93" t="s">
        <v>182</v>
      </c>
      <c r="N9" s="93" t="s">
        <v>183</v>
      </c>
      <c r="O9" s="93" t="s">
        <v>184</v>
      </c>
      <c r="P9" s="94" t="s">
        <v>185</v>
      </c>
      <c r="Q9" s="94" t="s">
        <v>186</v>
      </c>
      <c r="R9" s="93" t="s">
        <v>187</v>
      </c>
      <c r="S9" s="93" t="s">
        <v>188</v>
      </c>
      <c r="T9" s="93" t="s">
        <v>189</v>
      </c>
      <c r="U9" s="93" t="s">
        <v>190</v>
      </c>
      <c r="V9" s="93" t="s">
        <v>191</v>
      </c>
      <c r="W9" s="93" t="s">
        <v>192</v>
      </c>
      <c r="X9" s="93" t="s">
        <v>193</v>
      </c>
      <c r="Y9" s="93" t="s">
        <v>194</v>
      </c>
      <c r="Z9" s="93" t="s">
        <v>195</v>
      </c>
    </row>
    <row r="10" spans="2:26" ht="73.5" customHeight="1" thickBot="1" x14ac:dyDescent="0.25">
      <c r="B10" s="10"/>
      <c r="C10" s="93"/>
      <c r="D10" s="93"/>
      <c r="E10" s="93"/>
      <c r="F10" s="93"/>
      <c r="G10" s="96"/>
      <c r="H10" s="93"/>
      <c r="I10" s="93"/>
      <c r="J10" s="40" t="s">
        <v>196</v>
      </c>
      <c r="K10" s="40" t="s">
        <v>197</v>
      </c>
      <c r="L10" s="40" t="s">
        <v>198</v>
      </c>
      <c r="M10" s="93"/>
      <c r="N10" s="93"/>
      <c r="O10" s="40" t="s">
        <v>52</v>
      </c>
      <c r="P10" s="40" t="s">
        <v>199</v>
      </c>
      <c r="Q10" s="40" t="s">
        <v>200</v>
      </c>
      <c r="R10" s="93"/>
      <c r="S10" s="93"/>
      <c r="T10" s="93"/>
      <c r="U10" s="93"/>
      <c r="V10" s="93"/>
      <c r="W10" s="93"/>
      <c r="X10" s="93"/>
      <c r="Y10" s="93"/>
      <c r="Z10" s="93"/>
    </row>
    <row r="11" spans="2:26" ht="20.100000000000001" customHeight="1" thickBot="1" x14ac:dyDescent="0.25">
      <c r="B11" s="3" t="s">
        <v>22</v>
      </c>
      <c r="C11" s="19">
        <v>8776</v>
      </c>
      <c r="D11" s="19">
        <v>6642</v>
      </c>
      <c r="E11" s="19">
        <v>2134</v>
      </c>
      <c r="F11" s="19">
        <v>23</v>
      </c>
      <c r="G11" s="19">
        <v>9251</v>
      </c>
      <c r="H11" s="19">
        <v>101</v>
      </c>
      <c r="I11" s="19">
        <v>5</v>
      </c>
      <c r="J11" s="19">
        <v>6616</v>
      </c>
      <c r="K11" s="19">
        <v>93</v>
      </c>
      <c r="L11" s="19">
        <v>1055</v>
      </c>
      <c r="M11" s="19">
        <v>954</v>
      </c>
      <c r="N11" s="19">
        <v>427</v>
      </c>
      <c r="O11" s="19">
        <v>584</v>
      </c>
      <c r="P11" s="19">
        <v>428</v>
      </c>
      <c r="Q11" s="19">
        <v>156</v>
      </c>
      <c r="R11" s="33">
        <v>8631179</v>
      </c>
      <c r="S11" s="33">
        <v>4375764</v>
      </c>
      <c r="T11" s="107">
        <f>+(G11/R11)*10000</f>
        <v>10.718118579165141</v>
      </c>
      <c r="U11" s="107">
        <f>+G11/S11*10000</f>
        <v>21.141450955764526</v>
      </c>
      <c r="V11" s="107">
        <f>+C11/S11*10000</f>
        <v>20.055926233681706</v>
      </c>
      <c r="W11" s="43">
        <f t="shared" ref="W11:W28" si="0">+O11/G11</f>
        <v>6.3128310452924011E-2</v>
      </c>
      <c r="X11" s="43">
        <f t="shared" ref="X11:X28" si="1">O11/C11</f>
        <v>6.6545123062898809E-2</v>
      </c>
      <c r="Y11" s="43">
        <f>'Órdenes y Medidas'!C14/'Denuncias-Renuncias'!G11</f>
        <v>0.24916225272943465</v>
      </c>
      <c r="Z11" s="43">
        <f>'Órdenes y Medidas'!C14/'Denuncias-Renuncias'!C11</f>
        <v>0.26264813126709208</v>
      </c>
    </row>
    <row r="12" spans="2:26" ht="20.100000000000001" customHeight="1" thickBot="1" x14ac:dyDescent="0.25">
      <c r="B12" s="4" t="s">
        <v>23</v>
      </c>
      <c r="C12" s="20">
        <v>665</v>
      </c>
      <c r="D12" s="20">
        <v>408</v>
      </c>
      <c r="E12" s="20">
        <v>257</v>
      </c>
      <c r="F12" s="20">
        <v>0</v>
      </c>
      <c r="G12" s="20">
        <v>865</v>
      </c>
      <c r="H12" s="20">
        <v>0</v>
      </c>
      <c r="I12" s="20">
        <v>1</v>
      </c>
      <c r="J12" s="20">
        <v>614</v>
      </c>
      <c r="K12" s="20">
        <v>8</v>
      </c>
      <c r="L12" s="20">
        <v>191</v>
      </c>
      <c r="M12" s="20">
        <v>48</v>
      </c>
      <c r="N12" s="20">
        <v>3</v>
      </c>
      <c r="O12" s="20">
        <v>96</v>
      </c>
      <c r="P12" s="20">
        <v>47</v>
      </c>
      <c r="Q12" s="20">
        <v>49</v>
      </c>
      <c r="R12" s="20">
        <v>1328753</v>
      </c>
      <c r="S12" s="20">
        <v>673019</v>
      </c>
      <c r="T12" s="107">
        <f t="shared" ref="T12:T28" si="2">+(G12/R12)*10000</f>
        <v>6.5098630068944336</v>
      </c>
      <c r="U12" s="107">
        <f t="shared" ref="U12:U28" si="3">+G12/S12*10000</f>
        <v>12.852534623836773</v>
      </c>
      <c r="V12" s="107">
        <f t="shared" ref="V12:V28" si="4">+C12/S12*10000</f>
        <v>9.8808503177473437</v>
      </c>
      <c r="W12" s="44">
        <f t="shared" si="0"/>
        <v>0.11098265895953757</v>
      </c>
      <c r="X12" s="44">
        <f t="shared" si="1"/>
        <v>0.14436090225563911</v>
      </c>
      <c r="Y12" s="44">
        <f>'Órdenes y Medidas'!C15/'Denuncias-Renuncias'!G12</f>
        <v>0.23583815028901733</v>
      </c>
      <c r="Z12" s="44">
        <f>'Órdenes y Medidas'!C15/'Denuncias-Renuncias'!C12</f>
        <v>0.30676691729323308</v>
      </c>
    </row>
    <row r="13" spans="2:26" ht="20.100000000000001" customHeight="1" thickBot="1" x14ac:dyDescent="0.25">
      <c r="B13" s="4" t="s">
        <v>24</v>
      </c>
      <c r="C13" s="20">
        <v>766</v>
      </c>
      <c r="D13" s="20">
        <v>580</v>
      </c>
      <c r="E13" s="20">
        <v>186</v>
      </c>
      <c r="F13" s="20">
        <v>0</v>
      </c>
      <c r="G13" s="20">
        <v>766</v>
      </c>
      <c r="H13" s="20">
        <v>1</v>
      </c>
      <c r="I13" s="20">
        <v>2</v>
      </c>
      <c r="J13" s="20">
        <v>469</v>
      </c>
      <c r="K13" s="20">
        <v>6</v>
      </c>
      <c r="L13" s="20">
        <v>135</v>
      </c>
      <c r="M13" s="20">
        <v>129</v>
      </c>
      <c r="N13" s="20">
        <v>24</v>
      </c>
      <c r="O13" s="20">
        <v>73</v>
      </c>
      <c r="P13" s="20">
        <v>47</v>
      </c>
      <c r="Q13" s="20">
        <v>26</v>
      </c>
      <c r="R13" s="20">
        <v>1018706</v>
      </c>
      <c r="S13" s="20">
        <v>532675</v>
      </c>
      <c r="T13" s="107">
        <f t="shared" si="2"/>
        <v>7.5193431667232744</v>
      </c>
      <c r="U13" s="107">
        <f t="shared" si="3"/>
        <v>14.380250621861359</v>
      </c>
      <c r="V13" s="107">
        <f t="shared" si="4"/>
        <v>14.380250621861359</v>
      </c>
      <c r="W13" s="44">
        <f t="shared" si="0"/>
        <v>9.5300261096605748E-2</v>
      </c>
      <c r="X13" s="44">
        <f t="shared" si="1"/>
        <v>9.5300261096605748E-2</v>
      </c>
      <c r="Y13" s="44">
        <f>'Órdenes y Medidas'!C16/'Denuncias-Renuncias'!G13</f>
        <v>0.27023498694516973</v>
      </c>
      <c r="Z13" s="44">
        <f>'Órdenes y Medidas'!C16/'Denuncias-Renuncias'!C13</f>
        <v>0.27023498694516973</v>
      </c>
    </row>
    <row r="14" spans="2:26" ht="20.100000000000001" customHeight="1" thickBot="1" x14ac:dyDescent="0.25">
      <c r="B14" s="4" t="s">
        <v>25</v>
      </c>
      <c r="C14" s="20">
        <v>1669</v>
      </c>
      <c r="D14" s="20">
        <v>967</v>
      </c>
      <c r="E14" s="20">
        <v>702</v>
      </c>
      <c r="F14" s="20">
        <v>6</v>
      </c>
      <c r="G14" s="20">
        <v>1741</v>
      </c>
      <c r="H14" s="20">
        <v>14</v>
      </c>
      <c r="I14" s="20">
        <v>1</v>
      </c>
      <c r="J14" s="20">
        <v>976</v>
      </c>
      <c r="K14" s="20">
        <v>281</v>
      </c>
      <c r="L14" s="20">
        <v>202</v>
      </c>
      <c r="M14" s="20">
        <v>258</v>
      </c>
      <c r="N14" s="20">
        <v>9</v>
      </c>
      <c r="O14" s="20">
        <v>205</v>
      </c>
      <c r="P14" s="20">
        <v>130</v>
      </c>
      <c r="Q14" s="20">
        <v>75</v>
      </c>
      <c r="R14" s="20">
        <v>1171003</v>
      </c>
      <c r="S14" s="20">
        <v>586909</v>
      </c>
      <c r="T14" s="107">
        <f t="shared" si="2"/>
        <v>14.867596410940024</v>
      </c>
      <c r="U14" s="107">
        <f t="shared" si="3"/>
        <v>29.663883157354888</v>
      </c>
      <c r="V14" s="107">
        <f t="shared" si="4"/>
        <v>28.437117168078867</v>
      </c>
      <c r="W14" s="44">
        <f t="shared" si="0"/>
        <v>0.11774842044801838</v>
      </c>
      <c r="X14" s="44">
        <f t="shared" si="1"/>
        <v>0.12282804074295986</v>
      </c>
      <c r="Y14" s="44">
        <f>'Órdenes y Medidas'!C17/'Denuncias-Renuncias'!G14</f>
        <v>0.18093049971280872</v>
      </c>
      <c r="Z14" s="44">
        <f>'Órdenes y Medidas'!C17/'Denuncias-Renuncias'!C14</f>
        <v>0.18873576992210905</v>
      </c>
    </row>
    <row r="15" spans="2:26" ht="20.100000000000001" customHeight="1" thickBot="1" x14ac:dyDescent="0.25">
      <c r="B15" s="4" t="s">
        <v>26</v>
      </c>
      <c r="C15" s="20">
        <v>2517</v>
      </c>
      <c r="D15" s="20">
        <v>1967</v>
      </c>
      <c r="E15" s="20">
        <v>550</v>
      </c>
      <c r="F15" s="20">
        <v>0</v>
      </c>
      <c r="G15" s="20">
        <v>2520</v>
      </c>
      <c r="H15" s="20">
        <v>10</v>
      </c>
      <c r="I15" s="20">
        <v>5</v>
      </c>
      <c r="J15" s="20">
        <v>1798</v>
      </c>
      <c r="K15" s="20">
        <v>33</v>
      </c>
      <c r="L15" s="20">
        <v>226</v>
      </c>
      <c r="M15" s="20">
        <v>438</v>
      </c>
      <c r="N15" s="20">
        <v>10</v>
      </c>
      <c r="O15" s="20">
        <v>348</v>
      </c>
      <c r="P15" s="20">
        <v>257</v>
      </c>
      <c r="Q15" s="20">
        <v>91</v>
      </c>
      <c r="R15" s="20">
        <v>2174474</v>
      </c>
      <c r="S15" s="20">
        <v>1098978</v>
      </c>
      <c r="T15" s="107">
        <f t="shared" si="2"/>
        <v>11.589009571970049</v>
      </c>
      <c r="U15" s="107">
        <f t="shared" si="3"/>
        <v>22.93039533093474</v>
      </c>
      <c r="V15" s="107">
        <f t="shared" si="4"/>
        <v>22.903097241255054</v>
      </c>
      <c r="W15" s="44">
        <f t="shared" si="0"/>
        <v>0.1380952380952381</v>
      </c>
      <c r="X15" s="44">
        <f t="shared" si="1"/>
        <v>0.13825983313468415</v>
      </c>
      <c r="Y15" s="44">
        <f>'Órdenes y Medidas'!C18/'Denuncias-Renuncias'!G15</f>
        <v>0.23968253968253969</v>
      </c>
      <c r="Z15" s="44">
        <f>'Órdenes y Medidas'!C18/'Denuncias-Renuncias'!C15</f>
        <v>0.23996821613031386</v>
      </c>
    </row>
    <row r="16" spans="2:26" ht="20.100000000000001" customHeight="1" thickBot="1" x14ac:dyDescent="0.25">
      <c r="B16" s="4" t="s">
        <v>27</v>
      </c>
      <c r="C16" s="20">
        <v>462</v>
      </c>
      <c r="D16" s="20">
        <v>362</v>
      </c>
      <c r="E16" s="20">
        <v>100</v>
      </c>
      <c r="F16" s="20">
        <v>1</v>
      </c>
      <c r="G16" s="20">
        <v>462</v>
      </c>
      <c r="H16" s="20">
        <v>2</v>
      </c>
      <c r="I16" s="20">
        <v>0</v>
      </c>
      <c r="J16" s="20">
        <v>301</v>
      </c>
      <c r="K16" s="20">
        <v>20</v>
      </c>
      <c r="L16" s="20">
        <v>52</v>
      </c>
      <c r="M16" s="20">
        <v>69</v>
      </c>
      <c r="N16" s="20">
        <v>18</v>
      </c>
      <c r="O16" s="20">
        <v>44</v>
      </c>
      <c r="P16" s="20">
        <v>36</v>
      </c>
      <c r="Q16" s="20">
        <v>8</v>
      </c>
      <c r="R16" s="20">
        <v>582796</v>
      </c>
      <c r="S16" s="20">
        <v>300279</v>
      </c>
      <c r="T16" s="107">
        <f t="shared" si="2"/>
        <v>7.9273021777774728</v>
      </c>
      <c r="U16" s="107">
        <f t="shared" si="3"/>
        <v>15.385691307084411</v>
      </c>
      <c r="V16" s="107">
        <f t="shared" si="4"/>
        <v>15.385691307084411</v>
      </c>
      <c r="W16" s="44">
        <f t="shared" si="0"/>
        <v>9.5238095238095233E-2</v>
      </c>
      <c r="X16" s="44">
        <f t="shared" si="1"/>
        <v>9.5238095238095233E-2</v>
      </c>
      <c r="Y16" s="44">
        <f>'Órdenes y Medidas'!C19/'Denuncias-Renuncias'!G16</f>
        <v>0.19264069264069264</v>
      </c>
      <c r="Z16" s="44">
        <f>'Órdenes y Medidas'!C19/'Denuncias-Renuncias'!C16</f>
        <v>0.19264069264069264</v>
      </c>
    </row>
    <row r="17" spans="2:26" ht="20.100000000000001" customHeight="1" thickBot="1" x14ac:dyDescent="0.25">
      <c r="B17" s="4" t="s">
        <v>28</v>
      </c>
      <c r="C17" s="20">
        <v>1356</v>
      </c>
      <c r="D17" s="20">
        <v>1038</v>
      </c>
      <c r="E17" s="20">
        <v>318</v>
      </c>
      <c r="F17" s="20">
        <v>1</v>
      </c>
      <c r="G17" s="20">
        <v>1357</v>
      </c>
      <c r="H17" s="20">
        <v>6</v>
      </c>
      <c r="I17" s="20">
        <v>0</v>
      </c>
      <c r="J17" s="20">
        <v>1102</v>
      </c>
      <c r="K17" s="20">
        <v>15</v>
      </c>
      <c r="L17" s="20">
        <v>178</v>
      </c>
      <c r="M17" s="20">
        <v>41</v>
      </c>
      <c r="N17" s="20">
        <v>15</v>
      </c>
      <c r="O17" s="20">
        <v>97</v>
      </c>
      <c r="P17" s="20">
        <v>43</v>
      </c>
      <c r="Q17" s="20">
        <v>54</v>
      </c>
      <c r="R17" s="20">
        <v>2393285</v>
      </c>
      <c r="S17" s="20">
        <v>1215174</v>
      </c>
      <c r="T17" s="107">
        <f t="shared" si="2"/>
        <v>5.670030940736269</v>
      </c>
      <c r="U17" s="107">
        <f t="shared" si="3"/>
        <v>11.167125037237465</v>
      </c>
      <c r="V17" s="107">
        <f t="shared" si="4"/>
        <v>11.158895763075906</v>
      </c>
      <c r="W17" s="44">
        <f t="shared" si="0"/>
        <v>7.1481208548268241E-2</v>
      </c>
      <c r="X17" s="44">
        <f t="shared" si="1"/>
        <v>7.1533923303834804E-2</v>
      </c>
      <c r="Y17" s="44">
        <f>'Órdenes y Medidas'!C20/'Denuncias-Renuncias'!G17</f>
        <v>0.30287398673544585</v>
      </c>
      <c r="Z17" s="44">
        <f>'Órdenes y Medidas'!C20/'Denuncias-Renuncias'!C17</f>
        <v>0.30309734513274339</v>
      </c>
    </row>
    <row r="18" spans="2:26" ht="20.100000000000001" customHeight="1" thickBot="1" x14ac:dyDescent="0.25">
      <c r="B18" s="4" t="s">
        <v>29</v>
      </c>
      <c r="C18" s="20">
        <v>1540</v>
      </c>
      <c r="D18" s="20">
        <v>1004</v>
      </c>
      <c r="E18" s="20">
        <v>536</v>
      </c>
      <c r="F18" s="20">
        <v>7</v>
      </c>
      <c r="G18" s="20">
        <v>1584</v>
      </c>
      <c r="H18" s="20">
        <v>37</v>
      </c>
      <c r="I18" s="20">
        <v>0</v>
      </c>
      <c r="J18" s="20">
        <v>1264</v>
      </c>
      <c r="K18" s="20">
        <v>24</v>
      </c>
      <c r="L18" s="20">
        <v>105</v>
      </c>
      <c r="M18" s="20">
        <v>110</v>
      </c>
      <c r="N18" s="20">
        <v>44</v>
      </c>
      <c r="O18" s="20">
        <v>138</v>
      </c>
      <c r="P18" s="20">
        <v>100</v>
      </c>
      <c r="Q18" s="20">
        <v>38</v>
      </c>
      <c r="R18" s="20">
        <v>2044408</v>
      </c>
      <c r="S18" s="20">
        <v>1021009</v>
      </c>
      <c r="T18" s="107">
        <f t="shared" si="2"/>
        <v>7.7479642028401381</v>
      </c>
      <c r="U18" s="107">
        <f t="shared" si="3"/>
        <v>15.514065008241847</v>
      </c>
      <c r="V18" s="107">
        <f t="shared" si="4"/>
        <v>15.083118758012906</v>
      </c>
      <c r="W18" s="44">
        <f t="shared" si="0"/>
        <v>8.7121212121212127E-2</v>
      </c>
      <c r="X18" s="44">
        <f t="shared" si="1"/>
        <v>8.9610389610389612E-2</v>
      </c>
      <c r="Y18" s="44">
        <f>'Órdenes y Medidas'!C21/'Denuncias-Renuncias'!G18</f>
        <v>0.33775252525252525</v>
      </c>
      <c r="Z18" s="44">
        <f>'Órdenes y Medidas'!C21/'Denuncias-Renuncias'!C18</f>
        <v>0.34740259740259738</v>
      </c>
    </row>
    <row r="19" spans="2:26" ht="20.100000000000001" customHeight="1" thickBot="1" x14ac:dyDescent="0.25">
      <c r="B19" s="4" t="s">
        <v>30</v>
      </c>
      <c r="C19" s="20">
        <v>5714</v>
      </c>
      <c r="D19" s="20">
        <v>3311</v>
      </c>
      <c r="E19" s="20">
        <v>2403</v>
      </c>
      <c r="F19" s="20">
        <v>5</v>
      </c>
      <c r="G19" s="20">
        <v>5795</v>
      </c>
      <c r="H19" s="20">
        <v>124</v>
      </c>
      <c r="I19" s="20">
        <v>11</v>
      </c>
      <c r="J19" s="20">
        <v>3972</v>
      </c>
      <c r="K19" s="20">
        <v>152</v>
      </c>
      <c r="L19" s="20">
        <v>931</v>
      </c>
      <c r="M19" s="20">
        <v>587</v>
      </c>
      <c r="N19" s="20">
        <v>18</v>
      </c>
      <c r="O19" s="20">
        <v>648</v>
      </c>
      <c r="P19" s="20">
        <v>354</v>
      </c>
      <c r="Q19" s="20">
        <v>294</v>
      </c>
      <c r="R19" s="20">
        <v>7778362</v>
      </c>
      <c r="S19" s="20">
        <v>3952385</v>
      </c>
      <c r="T19" s="107">
        <f t="shared" si="2"/>
        <v>7.4501546726675869</v>
      </c>
      <c r="U19" s="107">
        <f t="shared" si="3"/>
        <v>14.662033177435902</v>
      </c>
      <c r="V19" s="107">
        <f t="shared" si="4"/>
        <v>14.45709362827761</v>
      </c>
      <c r="W19" s="44">
        <f t="shared" si="0"/>
        <v>0.11182053494391717</v>
      </c>
      <c r="X19" s="44">
        <f t="shared" si="1"/>
        <v>0.11340567028351417</v>
      </c>
      <c r="Y19" s="44">
        <f>'Órdenes y Medidas'!C22/'Denuncias-Renuncias'!G19</f>
        <v>0.25677308024158757</v>
      </c>
      <c r="Z19" s="44">
        <f>'Órdenes y Medidas'!C22/'Denuncias-Renuncias'!C19</f>
        <v>0.26041302065103256</v>
      </c>
    </row>
    <row r="20" spans="2:26" ht="20.100000000000001" customHeight="1" thickBot="1" x14ac:dyDescent="0.25">
      <c r="B20" s="4" t="s">
        <v>31</v>
      </c>
      <c r="C20" s="20">
        <v>6017</v>
      </c>
      <c r="D20" s="20">
        <v>3944</v>
      </c>
      <c r="E20" s="20">
        <v>2073</v>
      </c>
      <c r="F20" s="20">
        <v>21</v>
      </c>
      <c r="G20" s="20">
        <v>6244</v>
      </c>
      <c r="H20" s="20">
        <v>129</v>
      </c>
      <c r="I20" s="20">
        <v>2</v>
      </c>
      <c r="J20" s="20">
        <v>3820</v>
      </c>
      <c r="K20" s="20">
        <v>155</v>
      </c>
      <c r="L20" s="20">
        <v>957</v>
      </c>
      <c r="M20" s="20">
        <v>959</v>
      </c>
      <c r="N20" s="20">
        <v>222</v>
      </c>
      <c r="O20" s="20">
        <v>675</v>
      </c>
      <c r="P20" s="20">
        <v>424</v>
      </c>
      <c r="Q20" s="20">
        <v>251</v>
      </c>
      <c r="R20" s="20">
        <v>5054796</v>
      </c>
      <c r="S20" s="20">
        <v>2563893</v>
      </c>
      <c r="T20" s="107">
        <f t="shared" si="2"/>
        <v>12.352625110884791</v>
      </c>
      <c r="U20" s="107">
        <f t="shared" si="3"/>
        <v>24.353590418944943</v>
      </c>
      <c r="V20" s="107">
        <f t="shared" si="4"/>
        <v>23.468218057461836</v>
      </c>
      <c r="W20" s="44">
        <f t="shared" si="0"/>
        <v>0.10810377962844331</v>
      </c>
      <c r="X20" s="44">
        <f t="shared" si="1"/>
        <v>0.11218215057337544</v>
      </c>
      <c r="Y20" s="44">
        <f>'Órdenes y Medidas'!C23/'Denuncias-Renuncias'!G20</f>
        <v>0.22869955156950672</v>
      </c>
      <c r="Z20" s="44">
        <f>'Órdenes y Medidas'!C23/'Denuncias-Renuncias'!C20</f>
        <v>0.23732757187967427</v>
      </c>
    </row>
    <row r="21" spans="2:26" ht="20.100000000000001" customHeight="1" thickBot="1" x14ac:dyDescent="0.25">
      <c r="B21" s="4" t="s">
        <v>32</v>
      </c>
      <c r="C21" s="20">
        <v>625</v>
      </c>
      <c r="D21" s="20">
        <v>560</v>
      </c>
      <c r="E21" s="20">
        <v>65</v>
      </c>
      <c r="F21" s="20">
        <v>2</v>
      </c>
      <c r="G21" s="20">
        <v>628</v>
      </c>
      <c r="H21" s="20">
        <v>7</v>
      </c>
      <c r="I21" s="20">
        <v>0</v>
      </c>
      <c r="J21" s="20">
        <v>438</v>
      </c>
      <c r="K21" s="20">
        <v>5</v>
      </c>
      <c r="L21" s="20">
        <v>101</v>
      </c>
      <c r="M21" s="20">
        <v>26</v>
      </c>
      <c r="N21" s="20">
        <v>51</v>
      </c>
      <c r="O21" s="20">
        <v>37</v>
      </c>
      <c r="P21" s="20">
        <v>30</v>
      </c>
      <c r="Q21" s="20">
        <v>7</v>
      </c>
      <c r="R21" s="20">
        <v>1063575</v>
      </c>
      <c r="S21" s="20">
        <v>537474</v>
      </c>
      <c r="T21" s="107">
        <f t="shared" si="2"/>
        <v>5.9046141550901439</v>
      </c>
      <c r="U21" s="107">
        <f t="shared" si="3"/>
        <v>11.684286123607841</v>
      </c>
      <c r="V21" s="107">
        <f t="shared" si="4"/>
        <v>11.628469470151115</v>
      </c>
      <c r="W21" s="44">
        <f t="shared" si="0"/>
        <v>5.89171974522293E-2</v>
      </c>
      <c r="X21" s="44">
        <f t="shared" si="1"/>
        <v>5.9200000000000003E-2</v>
      </c>
      <c r="Y21" s="44">
        <f>'Órdenes y Medidas'!C24/'Denuncias-Renuncias'!G21</f>
        <v>0.27547770700636942</v>
      </c>
      <c r="Z21" s="44">
        <f>'Órdenes y Medidas'!C24/'Denuncias-Renuncias'!C21</f>
        <v>0.27679999999999999</v>
      </c>
    </row>
    <row r="22" spans="2:26" ht="20.100000000000001" customHeight="1" thickBot="1" x14ac:dyDescent="0.25">
      <c r="B22" s="4" t="s">
        <v>33</v>
      </c>
      <c r="C22" s="20">
        <v>1764</v>
      </c>
      <c r="D22" s="20">
        <v>1438</v>
      </c>
      <c r="E22" s="20">
        <v>326</v>
      </c>
      <c r="F22" s="20">
        <v>12</v>
      </c>
      <c r="G22" s="20">
        <v>1767</v>
      </c>
      <c r="H22" s="20">
        <v>16</v>
      </c>
      <c r="I22" s="20">
        <v>0</v>
      </c>
      <c r="J22" s="20">
        <v>1397</v>
      </c>
      <c r="K22" s="20">
        <v>18</v>
      </c>
      <c r="L22" s="20">
        <v>235</v>
      </c>
      <c r="M22" s="20">
        <v>53</v>
      </c>
      <c r="N22" s="20">
        <v>48</v>
      </c>
      <c r="O22" s="20">
        <v>364</v>
      </c>
      <c r="P22" s="20">
        <v>277</v>
      </c>
      <c r="Q22" s="20">
        <v>87</v>
      </c>
      <c r="R22" s="20">
        <v>2700269</v>
      </c>
      <c r="S22" s="20">
        <v>1400898</v>
      </c>
      <c r="T22" s="107">
        <f t="shared" si="2"/>
        <v>6.5437924888224099</v>
      </c>
      <c r="U22" s="107">
        <f t="shared" si="3"/>
        <v>12.613338016043995</v>
      </c>
      <c r="V22" s="107">
        <f t="shared" si="4"/>
        <v>12.591923180702665</v>
      </c>
      <c r="W22" s="44">
        <f t="shared" si="0"/>
        <v>0.20599886813808715</v>
      </c>
      <c r="X22" s="44">
        <f t="shared" si="1"/>
        <v>0.20634920634920634</v>
      </c>
      <c r="Y22" s="44">
        <f>'Órdenes y Medidas'!C25/'Denuncias-Renuncias'!G22</f>
        <v>0.33672891907187325</v>
      </c>
      <c r="Z22" s="44">
        <f>'Órdenes y Medidas'!C25/'Denuncias-Renuncias'!C22</f>
        <v>0.33730158730158732</v>
      </c>
    </row>
    <row r="23" spans="2:26" ht="20.100000000000001" customHeight="1" thickBot="1" x14ac:dyDescent="0.25">
      <c r="B23" s="4" t="s">
        <v>34</v>
      </c>
      <c r="C23" s="20">
        <v>5936</v>
      </c>
      <c r="D23" s="20">
        <v>3373</v>
      </c>
      <c r="E23" s="20">
        <v>2563</v>
      </c>
      <c r="F23" s="20">
        <v>4</v>
      </c>
      <c r="G23" s="20">
        <v>6070</v>
      </c>
      <c r="H23" s="20">
        <v>61</v>
      </c>
      <c r="I23" s="20">
        <v>4</v>
      </c>
      <c r="J23" s="20">
        <v>4392</v>
      </c>
      <c r="K23" s="20">
        <v>117</v>
      </c>
      <c r="L23" s="20">
        <v>861</v>
      </c>
      <c r="M23" s="20">
        <v>382</v>
      </c>
      <c r="N23" s="20">
        <v>253</v>
      </c>
      <c r="O23" s="20">
        <v>951</v>
      </c>
      <c r="P23" s="20">
        <v>509</v>
      </c>
      <c r="Q23" s="20">
        <v>442</v>
      </c>
      <c r="R23" s="20">
        <v>6778382</v>
      </c>
      <c r="S23" s="20">
        <v>3535229</v>
      </c>
      <c r="T23" s="107">
        <f t="shared" si="2"/>
        <v>8.9549393940913919</v>
      </c>
      <c r="U23" s="107">
        <f t="shared" si="3"/>
        <v>17.17003339811933</v>
      </c>
      <c r="V23" s="107">
        <f t="shared" si="4"/>
        <v>16.79099147466826</v>
      </c>
      <c r="W23" s="44">
        <f t="shared" si="0"/>
        <v>0.15667215815485996</v>
      </c>
      <c r="X23" s="44">
        <f t="shared" si="1"/>
        <v>0.16020889487870621</v>
      </c>
      <c r="Y23" s="44">
        <f>'Órdenes y Medidas'!C26/'Denuncias-Renuncias'!G23</f>
        <v>0.22388797364085666</v>
      </c>
      <c r="Z23" s="44">
        <f>'Órdenes y Medidas'!C26/'Denuncias-Renuncias'!C23</f>
        <v>0.2289420485175202</v>
      </c>
    </row>
    <row r="24" spans="2:26" ht="20.100000000000001" customHeight="1" thickBot="1" x14ac:dyDescent="0.25">
      <c r="B24" s="4" t="s">
        <v>35</v>
      </c>
      <c r="C24" s="20">
        <v>1630</v>
      </c>
      <c r="D24" s="20">
        <v>965</v>
      </c>
      <c r="E24" s="20">
        <v>665</v>
      </c>
      <c r="F24" s="20">
        <v>3</v>
      </c>
      <c r="G24" s="20">
        <v>1728</v>
      </c>
      <c r="H24" s="20">
        <v>2</v>
      </c>
      <c r="I24" s="20">
        <v>5</v>
      </c>
      <c r="J24" s="20">
        <v>1130</v>
      </c>
      <c r="K24" s="20">
        <v>31</v>
      </c>
      <c r="L24" s="20">
        <v>117</v>
      </c>
      <c r="M24" s="20">
        <v>100</v>
      </c>
      <c r="N24" s="20">
        <v>343</v>
      </c>
      <c r="O24" s="20">
        <v>103</v>
      </c>
      <c r="P24" s="20">
        <v>50</v>
      </c>
      <c r="Q24" s="20">
        <v>53</v>
      </c>
      <c r="R24" s="20">
        <v>1510951</v>
      </c>
      <c r="S24" s="20">
        <v>754332</v>
      </c>
      <c r="T24" s="107">
        <f t="shared" si="2"/>
        <v>11.436505882718897</v>
      </c>
      <c r="U24" s="107">
        <f t="shared" si="3"/>
        <v>22.907685210225736</v>
      </c>
      <c r="V24" s="107">
        <f t="shared" si="4"/>
        <v>21.608522507330989</v>
      </c>
      <c r="W24" s="44">
        <f t="shared" si="0"/>
        <v>5.9606481481481483E-2</v>
      </c>
      <c r="X24" s="44">
        <f t="shared" si="1"/>
        <v>6.3190184049079751E-2</v>
      </c>
      <c r="Y24" s="44">
        <f>'Órdenes y Medidas'!C27/'Denuncias-Renuncias'!G24</f>
        <v>0.21412037037037038</v>
      </c>
      <c r="Z24" s="44">
        <f>'Órdenes y Medidas'!C27/'Denuncias-Renuncias'!C24</f>
        <v>0.22699386503067484</v>
      </c>
    </row>
    <row r="25" spans="2:26" ht="20.100000000000001" customHeight="1" thickBot="1" x14ac:dyDescent="0.25">
      <c r="B25" s="4" t="s">
        <v>36</v>
      </c>
      <c r="C25" s="20">
        <v>435</v>
      </c>
      <c r="D25" s="20">
        <v>235</v>
      </c>
      <c r="E25" s="20">
        <v>200</v>
      </c>
      <c r="F25" s="20">
        <v>1</v>
      </c>
      <c r="G25" s="20">
        <v>435</v>
      </c>
      <c r="H25" s="20">
        <v>0</v>
      </c>
      <c r="I25" s="20">
        <v>0</v>
      </c>
      <c r="J25" s="20">
        <v>309</v>
      </c>
      <c r="K25" s="20">
        <v>7</v>
      </c>
      <c r="L25" s="20">
        <v>62</v>
      </c>
      <c r="M25" s="20">
        <v>49</v>
      </c>
      <c r="N25" s="20">
        <v>8</v>
      </c>
      <c r="O25" s="20">
        <v>9</v>
      </c>
      <c r="P25" s="20">
        <v>6</v>
      </c>
      <c r="Q25" s="20">
        <v>3</v>
      </c>
      <c r="R25" s="20">
        <v>660887</v>
      </c>
      <c r="S25" s="20">
        <v>333814</v>
      </c>
      <c r="T25" s="107">
        <f t="shared" si="2"/>
        <v>6.5820631968853975</v>
      </c>
      <c r="U25" s="107">
        <f t="shared" si="3"/>
        <v>13.031208996626864</v>
      </c>
      <c r="V25" s="107">
        <f t="shared" si="4"/>
        <v>13.031208996626864</v>
      </c>
      <c r="W25" s="44">
        <f t="shared" si="0"/>
        <v>2.0689655172413793E-2</v>
      </c>
      <c r="X25" s="44">
        <f t="shared" si="1"/>
        <v>2.0689655172413793E-2</v>
      </c>
      <c r="Y25" s="44">
        <f>'Órdenes y Medidas'!C28/'Denuncias-Renuncias'!G25</f>
        <v>0.21839080459770116</v>
      </c>
      <c r="Z25" s="44">
        <f>'Órdenes y Medidas'!C28/'Denuncias-Renuncias'!C25</f>
        <v>0.21839080459770116</v>
      </c>
    </row>
    <row r="26" spans="2:26" ht="20.100000000000001" customHeight="1" thickBot="1" x14ac:dyDescent="0.25">
      <c r="B26" s="5" t="s">
        <v>37</v>
      </c>
      <c r="C26" s="20">
        <v>1457</v>
      </c>
      <c r="D26" s="20">
        <v>870</v>
      </c>
      <c r="E26" s="20">
        <v>587</v>
      </c>
      <c r="F26" s="20">
        <v>2</v>
      </c>
      <c r="G26" s="20">
        <v>1457</v>
      </c>
      <c r="H26" s="20">
        <v>62</v>
      </c>
      <c r="I26" s="20">
        <v>9</v>
      </c>
      <c r="J26" s="20">
        <v>801</v>
      </c>
      <c r="K26" s="20">
        <v>11</v>
      </c>
      <c r="L26" s="20">
        <v>471</v>
      </c>
      <c r="M26" s="20">
        <v>38</v>
      </c>
      <c r="N26" s="20">
        <v>65</v>
      </c>
      <c r="O26" s="20">
        <v>112</v>
      </c>
      <c r="P26" s="20">
        <v>67</v>
      </c>
      <c r="Q26" s="20">
        <v>45</v>
      </c>
      <c r="R26" s="20">
        <v>2219777</v>
      </c>
      <c r="S26" s="20">
        <v>1140753</v>
      </c>
      <c r="T26" s="107">
        <f t="shared" si="2"/>
        <v>6.5637223919339647</v>
      </c>
      <c r="U26" s="107">
        <f t="shared" si="3"/>
        <v>12.772265337018618</v>
      </c>
      <c r="V26" s="107">
        <f t="shared" si="4"/>
        <v>12.772265337018618</v>
      </c>
      <c r="W26" s="44">
        <f t="shared" si="0"/>
        <v>7.6870281400137269E-2</v>
      </c>
      <c r="X26" s="44">
        <f t="shared" si="1"/>
        <v>7.6870281400137269E-2</v>
      </c>
      <c r="Y26" s="44">
        <f>'Órdenes y Medidas'!C29/'Denuncias-Renuncias'!G26</f>
        <v>9.4715168153740564E-2</v>
      </c>
      <c r="Z26" s="44">
        <f>'Órdenes y Medidas'!C29/'Denuncias-Renuncias'!C26</f>
        <v>9.4715168153740564E-2</v>
      </c>
    </row>
    <row r="27" spans="2:26" ht="20.100000000000001" customHeight="1" thickBot="1" x14ac:dyDescent="0.25">
      <c r="B27" s="6" t="s">
        <v>38</v>
      </c>
      <c r="C27" s="21">
        <v>184</v>
      </c>
      <c r="D27" s="21">
        <v>113</v>
      </c>
      <c r="E27" s="21">
        <v>71</v>
      </c>
      <c r="F27" s="21">
        <v>3</v>
      </c>
      <c r="G27" s="21">
        <v>184</v>
      </c>
      <c r="H27" s="21">
        <v>0</v>
      </c>
      <c r="I27" s="21">
        <v>0</v>
      </c>
      <c r="J27" s="21">
        <v>141</v>
      </c>
      <c r="K27" s="21">
        <v>6</v>
      </c>
      <c r="L27" s="21">
        <v>1</v>
      </c>
      <c r="M27" s="21">
        <v>36</v>
      </c>
      <c r="N27" s="21">
        <v>0</v>
      </c>
      <c r="O27" s="21">
        <v>12</v>
      </c>
      <c r="P27" s="21">
        <v>4</v>
      </c>
      <c r="Q27" s="21">
        <v>8</v>
      </c>
      <c r="R27" s="21">
        <v>319653</v>
      </c>
      <c r="S27" s="21">
        <v>161954</v>
      </c>
      <c r="T27" s="107">
        <f t="shared" si="2"/>
        <v>5.7562419248372452</v>
      </c>
      <c r="U27" s="107">
        <f t="shared" si="3"/>
        <v>11.361250725514653</v>
      </c>
      <c r="V27" s="107">
        <f t="shared" si="4"/>
        <v>11.361250725514653</v>
      </c>
      <c r="W27" s="45">
        <f t="shared" si="0"/>
        <v>6.5217391304347824E-2</v>
      </c>
      <c r="X27" s="45">
        <f t="shared" si="1"/>
        <v>6.5217391304347824E-2</v>
      </c>
      <c r="Y27" s="45">
        <f>'Órdenes y Medidas'!C30/'Denuncias-Renuncias'!G27</f>
        <v>0.30978260869565216</v>
      </c>
      <c r="Z27" s="45">
        <f>'Órdenes y Medidas'!C30/'Denuncias-Renuncias'!C27</f>
        <v>0.30978260869565216</v>
      </c>
    </row>
    <row r="28" spans="2:26" ht="20.100000000000001" customHeight="1" thickBot="1" x14ac:dyDescent="0.25">
      <c r="B28" s="7" t="s">
        <v>39</v>
      </c>
      <c r="C28" s="9">
        <f>SUM(C11:C27)</f>
        <v>41513</v>
      </c>
      <c r="D28" s="9">
        <f t="shared" ref="D28:Q28" si="5">SUM(D11:D27)</f>
        <v>27777</v>
      </c>
      <c r="E28" s="9">
        <f t="shared" si="5"/>
        <v>13736</v>
      </c>
      <c r="F28" s="9">
        <f t="shared" si="5"/>
        <v>91</v>
      </c>
      <c r="G28" s="9">
        <f t="shared" si="5"/>
        <v>42854</v>
      </c>
      <c r="H28" s="9">
        <f t="shared" si="5"/>
        <v>572</v>
      </c>
      <c r="I28" s="9">
        <f t="shared" si="5"/>
        <v>45</v>
      </c>
      <c r="J28" s="9">
        <f t="shared" si="5"/>
        <v>29540</v>
      </c>
      <c r="K28" s="9">
        <f t="shared" si="5"/>
        <v>982</v>
      </c>
      <c r="L28" s="9">
        <f t="shared" si="5"/>
        <v>5880</v>
      </c>
      <c r="M28" s="9">
        <f t="shared" si="5"/>
        <v>4277</v>
      </c>
      <c r="N28" s="9">
        <f t="shared" si="5"/>
        <v>1558</v>
      </c>
      <c r="O28" s="9">
        <f t="shared" si="5"/>
        <v>4496</v>
      </c>
      <c r="P28" s="9">
        <f t="shared" si="5"/>
        <v>2809</v>
      </c>
      <c r="Q28" s="9">
        <f t="shared" si="5"/>
        <v>1687</v>
      </c>
      <c r="R28" s="9">
        <f>SUM(R11:R27)</f>
        <v>47431256</v>
      </c>
      <c r="S28" s="9">
        <f>SUM(S11:S27)</f>
        <v>24184539</v>
      </c>
      <c r="T28" s="108">
        <f t="shared" si="2"/>
        <v>9.0349705266080242</v>
      </c>
      <c r="U28" s="108">
        <f t="shared" si="3"/>
        <v>17.719585227570391</v>
      </c>
      <c r="V28" s="108">
        <f t="shared" si="4"/>
        <v>17.165098743457545</v>
      </c>
      <c r="W28" s="46">
        <f t="shared" si="0"/>
        <v>0.10491436038642833</v>
      </c>
      <c r="X28" s="46">
        <f t="shared" si="1"/>
        <v>0.10830342302411293</v>
      </c>
      <c r="Y28" s="46">
        <f>'Órdenes y Medidas'!C31/'Denuncias-Renuncias'!G28</f>
        <v>0.24205441732393709</v>
      </c>
      <c r="Z28" s="46">
        <f>'Órdenes y Medidas'!C31/'Denuncias-Renuncias'!C28</f>
        <v>0.24987353359188688</v>
      </c>
    </row>
    <row r="29" spans="2:26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</row>
    <row r="31" spans="2:26" ht="26.25" customHeight="1" x14ac:dyDescent="0.2">
      <c r="B31" s="91" t="s">
        <v>265</v>
      </c>
      <c r="C31" s="91"/>
      <c r="D31" s="91"/>
      <c r="E31" s="91"/>
      <c r="F31" s="91"/>
      <c r="G31" s="91"/>
      <c r="H31" s="91"/>
      <c r="T31" s="60"/>
      <c r="U31" s="60"/>
    </row>
    <row r="32" spans="2:26" x14ac:dyDescent="0.2">
      <c r="T32" s="60"/>
      <c r="U32" s="60"/>
    </row>
    <row r="33" spans="18:21" x14ac:dyDescent="0.2">
      <c r="T33" s="60"/>
      <c r="U33" s="60"/>
    </row>
    <row r="34" spans="18:21" x14ac:dyDescent="0.2">
      <c r="T34" s="60"/>
      <c r="U34" s="60"/>
    </row>
    <row r="35" spans="18:21" x14ac:dyDescent="0.2">
      <c r="R35" t="s">
        <v>266</v>
      </c>
      <c r="T35" s="60"/>
      <c r="U35" s="60"/>
    </row>
    <row r="36" spans="18:21" x14ac:dyDescent="0.2">
      <c r="T36" s="60"/>
      <c r="U36" s="60"/>
    </row>
    <row r="37" spans="18:21" x14ac:dyDescent="0.2">
      <c r="T37" s="60"/>
      <c r="U37" s="60"/>
    </row>
    <row r="38" spans="18:21" x14ac:dyDescent="0.2">
      <c r="T38" s="60"/>
      <c r="U38" s="60"/>
    </row>
    <row r="39" spans="18:21" x14ac:dyDescent="0.2">
      <c r="T39" s="60"/>
      <c r="U39" s="60"/>
    </row>
    <row r="40" spans="18:21" x14ac:dyDescent="0.2">
      <c r="T40" s="60"/>
      <c r="U40" s="60"/>
    </row>
    <row r="41" spans="18:21" x14ac:dyDescent="0.2">
      <c r="T41" s="60"/>
      <c r="U41" s="60"/>
    </row>
    <row r="42" spans="18:21" x14ac:dyDescent="0.2">
      <c r="T42" s="60"/>
      <c r="U42" s="60"/>
    </row>
    <row r="43" spans="18:21" x14ac:dyDescent="0.2">
      <c r="T43" s="60"/>
      <c r="U43" s="60"/>
    </row>
    <row r="44" spans="18:21" x14ac:dyDescent="0.2">
      <c r="T44" s="60"/>
      <c r="U44" s="60"/>
    </row>
    <row r="45" spans="18:21" x14ac:dyDescent="0.2">
      <c r="T45" s="60"/>
      <c r="U45" s="60"/>
    </row>
    <row r="46" spans="18:21" x14ac:dyDescent="0.2">
      <c r="T46" s="60"/>
      <c r="U46" s="60"/>
    </row>
    <row r="47" spans="18:21" x14ac:dyDescent="0.2">
      <c r="T47" s="60"/>
      <c r="U47" s="60"/>
    </row>
  </sheetData>
  <mergeCells count="21">
    <mergeCell ref="B31:H31"/>
    <mergeCell ref="C9:C10"/>
    <mergeCell ref="D9:D10"/>
    <mergeCell ref="E9:E10"/>
    <mergeCell ref="G9:G10"/>
    <mergeCell ref="H9:H10"/>
    <mergeCell ref="F9:F10"/>
    <mergeCell ref="S9:S10"/>
    <mergeCell ref="I9:I10"/>
    <mergeCell ref="J9:L9"/>
    <mergeCell ref="M9:M10"/>
    <mergeCell ref="N9:N10"/>
    <mergeCell ref="O9:Q9"/>
    <mergeCell ref="R9:R10"/>
    <mergeCell ref="Z9:Z10"/>
    <mergeCell ref="T9:T10"/>
    <mergeCell ref="U9:U10"/>
    <mergeCell ref="V9:V10"/>
    <mergeCell ref="W9:W10"/>
    <mergeCell ref="X9:X10"/>
    <mergeCell ref="Y9:Y10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28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625" customWidth="1"/>
    <col min="19" max="19" width="12.25" customWidth="1"/>
  </cols>
  <sheetData>
    <row r="8" spans="2:9" ht="66.75" customHeight="1" x14ac:dyDescent="0.2"/>
    <row r="9" spans="2:9" ht="42.75" customHeight="1" x14ac:dyDescent="0.2">
      <c r="B9" s="10"/>
      <c r="C9" s="97" t="s">
        <v>203</v>
      </c>
      <c r="D9" s="97" t="s">
        <v>180</v>
      </c>
      <c r="E9" s="98" t="s">
        <v>181</v>
      </c>
      <c r="F9" s="99"/>
      <c r="G9" s="100"/>
      <c r="H9" s="100" t="s">
        <v>202</v>
      </c>
      <c r="I9" s="97" t="s">
        <v>183</v>
      </c>
    </row>
    <row r="10" spans="2:9" ht="83.25" customHeight="1" x14ac:dyDescent="0.2">
      <c r="B10" s="10"/>
      <c r="C10" s="97"/>
      <c r="D10" s="97"/>
      <c r="E10" s="47" t="s">
        <v>196</v>
      </c>
      <c r="F10" s="48" t="s">
        <v>197</v>
      </c>
      <c r="G10" s="49" t="s">
        <v>198</v>
      </c>
      <c r="H10" s="100"/>
      <c r="I10" s="97"/>
    </row>
    <row r="11" spans="2:9" ht="20.100000000000001" customHeight="1" thickBot="1" x14ac:dyDescent="0.25">
      <c r="B11" s="3" t="s">
        <v>22</v>
      </c>
      <c r="C11" s="41">
        <f>'Denuncias-Renuncias'!H11/'Denuncias-Renuncias'!$G11</f>
        <v>1.0917738622851584E-2</v>
      </c>
      <c r="D11" s="41">
        <f>'Denuncias-Renuncias'!I11/'Denuncias-Renuncias'!G11</f>
        <v>5.4048211004215758E-4</v>
      </c>
      <c r="E11" s="41">
        <f>'Denuncias-Renuncias'!J11/'Denuncias-Renuncias'!G11</f>
        <v>0.71516592800778289</v>
      </c>
      <c r="F11" s="41">
        <f>'Denuncias-Renuncias'!K11/'Denuncias-Renuncias'!G11</f>
        <v>1.0052967246784131E-2</v>
      </c>
      <c r="G11" s="41">
        <f>'Denuncias-Renuncias'!L11/'Denuncias-Renuncias'!G11</f>
        <v>0.11404172521889526</v>
      </c>
      <c r="H11" s="41">
        <f>'Denuncias-Renuncias'!M11/'Denuncias-Renuncias'!G11</f>
        <v>0.10312398659604367</v>
      </c>
      <c r="I11" s="41">
        <f>'Denuncias-Renuncias'!N11/'Denuncias-Renuncias'!G11</f>
        <v>4.6157172197600259E-2</v>
      </c>
    </row>
    <row r="12" spans="2:9" ht="20.100000000000001" customHeight="1" thickBot="1" x14ac:dyDescent="0.25">
      <c r="B12" s="4" t="s">
        <v>23</v>
      </c>
      <c r="C12" s="41">
        <f>'Denuncias-Renuncias'!H12/'Denuncias-Renuncias'!$G12</f>
        <v>0</v>
      </c>
      <c r="D12" s="41">
        <f>'Denuncias-Renuncias'!I12/'Denuncias-Renuncias'!G12</f>
        <v>1.1560693641618498E-3</v>
      </c>
      <c r="E12" s="41">
        <f>'Denuncias-Renuncias'!J12/'Denuncias-Renuncias'!G12</f>
        <v>0.7098265895953757</v>
      </c>
      <c r="F12" s="41">
        <f>'Denuncias-Renuncias'!K12/'Denuncias-Renuncias'!G12</f>
        <v>9.2485549132947983E-3</v>
      </c>
      <c r="G12" s="41">
        <f>'Denuncias-Renuncias'!L12/'Denuncias-Renuncias'!G12</f>
        <v>0.2208092485549133</v>
      </c>
      <c r="H12" s="41">
        <f>'Denuncias-Renuncias'!M12/'Denuncias-Renuncias'!G12</f>
        <v>5.5491329479768786E-2</v>
      </c>
      <c r="I12" s="41">
        <f>'Denuncias-Renuncias'!N12/'Denuncias-Renuncias'!G12</f>
        <v>3.4682080924855491E-3</v>
      </c>
    </row>
    <row r="13" spans="2:9" ht="20.100000000000001" customHeight="1" thickBot="1" x14ac:dyDescent="0.25">
      <c r="B13" s="4" t="s">
        <v>24</v>
      </c>
      <c r="C13" s="41">
        <f>'Denuncias-Renuncias'!H13/'Denuncias-Renuncias'!$G13</f>
        <v>1.3054830287206266E-3</v>
      </c>
      <c r="D13" s="41">
        <f>'Denuncias-Renuncias'!I13/'Denuncias-Renuncias'!G13</f>
        <v>2.6109660574412533E-3</v>
      </c>
      <c r="E13" s="41">
        <f>'Denuncias-Renuncias'!J13/'Denuncias-Renuncias'!G13</f>
        <v>0.6122715404699739</v>
      </c>
      <c r="F13" s="41">
        <f>'Denuncias-Renuncias'!K13/'Denuncias-Renuncias'!G13</f>
        <v>7.832898172323759E-3</v>
      </c>
      <c r="G13" s="41">
        <f>'Denuncias-Renuncias'!L13/'Denuncias-Renuncias'!G13</f>
        <v>0.17624020887728459</v>
      </c>
      <c r="H13" s="41">
        <f>'Denuncias-Renuncias'!M13/'Denuncias-Renuncias'!G13</f>
        <v>0.16840731070496084</v>
      </c>
      <c r="I13" s="41">
        <f>'Denuncias-Renuncias'!N13/'Denuncias-Renuncias'!G13</f>
        <v>3.1331592689295036E-2</v>
      </c>
    </row>
    <row r="14" spans="2:9" ht="20.100000000000001" customHeight="1" thickBot="1" x14ac:dyDescent="0.25">
      <c r="B14" s="4" t="s">
        <v>25</v>
      </c>
      <c r="C14" s="41">
        <f>'Denuncias-Renuncias'!H14/'Denuncias-Renuncias'!$G14</f>
        <v>8.0413555427914993E-3</v>
      </c>
      <c r="D14" s="41">
        <f>'Denuncias-Renuncias'!I14/'Denuncias-Renuncias'!G14</f>
        <v>5.7438253877082138E-4</v>
      </c>
      <c r="E14" s="41">
        <f>'Denuncias-Renuncias'!J14/'Denuncias-Renuncias'!G14</f>
        <v>0.56059735784032161</v>
      </c>
      <c r="F14" s="41">
        <f>'Denuncias-Renuncias'!K14/'Denuncias-Renuncias'!G14</f>
        <v>0.1614014933946008</v>
      </c>
      <c r="G14" s="41">
        <f>'Denuncias-Renuncias'!L14/'Denuncias-Renuncias'!G14</f>
        <v>0.11602527283170591</v>
      </c>
      <c r="H14" s="41">
        <f>'Denuncias-Renuncias'!M14/'Denuncias-Renuncias'!G14</f>
        <v>0.14819069500287191</v>
      </c>
      <c r="I14" s="41">
        <f>'Denuncias-Renuncias'!N14/'Denuncias-Renuncias'!G14</f>
        <v>5.1694428489373924E-3</v>
      </c>
    </row>
    <row r="15" spans="2:9" ht="20.100000000000001" customHeight="1" thickBot="1" x14ac:dyDescent="0.25">
      <c r="B15" s="4" t="s">
        <v>26</v>
      </c>
      <c r="C15" s="41">
        <f>'Denuncias-Renuncias'!H15/'Denuncias-Renuncias'!$G15</f>
        <v>3.968253968253968E-3</v>
      </c>
      <c r="D15" s="41">
        <f>'Denuncias-Renuncias'!I15/'Denuncias-Renuncias'!G15</f>
        <v>1.984126984126984E-3</v>
      </c>
      <c r="E15" s="41">
        <f>'Denuncias-Renuncias'!J15/'Denuncias-Renuncias'!G15</f>
        <v>0.71349206349206351</v>
      </c>
      <c r="F15" s="41">
        <f>'Denuncias-Renuncias'!K15/'Denuncias-Renuncias'!G15</f>
        <v>1.3095238095238096E-2</v>
      </c>
      <c r="G15" s="41">
        <f>'Denuncias-Renuncias'!L15/'Denuncias-Renuncias'!G15</f>
        <v>8.9682539682539683E-2</v>
      </c>
      <c r="H15" s="41">
        <f>'Denuncias-Renuncias'!M15/'Denuncias-Renuncias'!G15</f>
        <v>0.1738095238095238</v>
      </c>
      <c r="I15" s="41">
        <f>'Denuncias-Renuncias'!N15/'Denuncias-Renuncias'!G15</f>
        <v>3.968253968253968E-3</v>
      </c>
    </row>
    <row r="16" spans="2:9" ht="20.100000000000001" customHeight="1" thickBot="1" x14ac:dyDescent="0.25">
      <c r="B16" s="4" t="s">
        <v>27</v>
      </c>
      <c r="C16" s="41">
        <f>'Denuncias-Renuncias'!H16/'Denuncias-Renuncias'!$G16</f>
        <v>4.329004329004329E-3</v>
      </c>
      <c r="D16" s="41">
        <f>'Denuncias-Renuncias'!I16/'Denuncias-Renuncias'!G16</f>
        <v>0</v>
      </c>
      <c r="E16" s="41">
        <f>'Denuncias-Renuncias'!J16/'Denuncias-Renuncias'!G16</f>
        <v>0.65151515151515149</v>
      </c>
      <c r="F16" s="41">
        <f>'Denuncias-Renuncias'!K16/'Denuncias-Renuncias'!G16</f>
        <v>4.3290043290043288E-2</v>
      </c>
      <c r="G16" s="41">
        <f>'Denuncias-Renuncias'!L16/'Denuncias-Renuncias'!G16</f>
        <v>0.11255411255411256</v>
      </c>
      <c r="H16" s="41">
        <f>'Denuncias-Renuncias'!M16/'Denuncias-Renuncias'!G16</f>
        <v>0.14935064935064934</v>
      </c>
      <c r="I16" s="41">
        <f>'Denuncias-Renuncias'!N16/'Denuncias-Renuncias'!G16</f>
        <v>3.896103896103896E-2</v>
      </c>
    </row>
    <row r="17" spans="2:9" ht="20.100000000000001" customHeight="1" thickBot="1" x14ac:dyDescent="0.25">
      <c r="B17" s="4" t="s">
        <v>28</v>
      </c>
      <c r="C17" s="41">
        <f>'Denuncias-Renuncias'!H17/'Denuncias-Renuncias'!$G17</f>
        <v>4.4215180545320561E-3</v>
      </c>
      <c r="D17" s="41">
        <f>'Denuncias-Renuncias'!I17/'Denuncias-Renuncias'!G17</f>
        <v>0</v>
      </c>
      <c r="E17" s="41">
        <f>'Denuncias-Renuncias'!J17/'Denuncias-Renuncias'!G17</f>
        <v>0.81208548268238767</v>
      </c>
      <c r="F17" s="41">
        <f>'Denuncias-Renuncias'!K17/'Denuncias-Renuncias'!G17</f>
        <v>1.105379513633014E-2</v>
      </c>
      <c r="G17" s="41">
        <f>'Denuncias-Renuncias'!L17/'Denuncias-Renuncias'!G17</f>
        <v>0.13117170228445099</v>
      </c>
      <c r="H17" s="41">
        <f>'Denuncias-Renuncias'!M17/'Denuncias-Renuncias'!G17</f>
        <v>3.021370670596905E-2</v>
      </c>
      <c r="I17" s="41">
        <f>'Denuncias-Renuncias'!N17/'Denuncias-Renuncias'!G17</f>
        <v>1.105379513633014E-2</v>
      </c>
    </row>
    <row r="18" spans="2:9" ht="20.100000000000001" customHeight="1" thickBot="1" x14ac:dyDescent="0.25">
      <c r="B18" s="4" t="s">
        <v>29</v>
      </c>
      <c r="C18" s="41">
        <f>'Denuncias-Renuncias'!H18/'Denuncias-Renuncias'!$G18</f>
        <v>2.335858585858586E-2</v>
      </c>
      <c r="D18" s="41">
        <f>'Denuncias-Renuncias'!I18/'Denuncias-Renuncias'!G18</f>
        <v>0</v>
      </c>
      <c r="E18" s="41">
        <f>'Denuncias-Renuncias'!J18/'Denuncias-Renuncias'!G18</f>
        <v>0.79797979797979801</v>
      </c>
      <c r="F18" s="41">
        <f>'Denuncias-Renuncias'!K18/'Denuncias-Renuncias'!G18</f>
        <v>1.5151515151515152E-2</v>
      </c>
      <c r="G18" s="41">
        <f>'Denuncias-Renuncias'!L18/'Denuncias-Renuncias'!G18</f>
        <v>6.6287878787878785E-2</v>
      </c>
      <c r="H18" s="41">
        <f>'Denuncias-Renuncias'!M18/'Denuncias-Renuncias'!G18</f>
        <v>6.9444444444444448E-2</v>
      </c>
      <c r="I18" s="41">
        <f>'Denuncias-Renuncias'!N18/'Denuncias-Renuncias'!G18</f>
        <v>2.7777777777777776E-2</v>
      </c>
    </row>
    <row r="19" spans="2:9" ht="20.100000000000001" customHeight="1" thickBot="1" x14ac:dyDescent="0.25">
      <c r="B19" s="4" t="s">
        <v>30</v>
      </c>
      <c r="C19" s="41">
        <f>'Denuncias-Renuncias'!H19/'Denuncias-Renuncias'!$G19</f>
        <v>2.1397756686798965E-2</v>
      </c>
      <c r="D19" s="41">
        <f>'Denuncias-Renuncias'!I19/'Denuncias-Renuncias'!G19</f>
        <v>1.8981880931837791E-3</v>
      </c>
      <c r="E19" s="41">
        <f>'Denuncias-Renuncias'!J19/'Denuncias-Renuncias'!G19</f>
        <v>0.68541846419327002</v>
      </c>
      <c r="F19" s="41">
        <f>'Denuncias-Renuncias'!K19/'Denuncias-Renuncias'!G19</f>
        <v>2.6229508196721311E-2</v>
      </c>
      <c r="G19" s="41">
        <f>'Denuncias-Renuncias'!L19/'Denuncias-Renuncias'!G19</f>
        <v>0.16065573770491803</v>
      </c>
      <c r="H19" s="41">
        <f>'Denuncias-Renuncias'!M19/'Denuncias-Renuncias'!G19</f>
        <v>0.10129421915444349</v>
      </c>
      <c r="I19" s="41">
        <f>'Denuncias-Renuncias'!N19/'Denuncias-Renuncias'!G19</f>
        <v>3.1061259706643657E-3</v>
      </c>
    </row>
    <row r="20" spans="2:9" ht="20.100000000000001" customHeight="1" thickBot="1" x14ac:dyDescent="0.25">
      <c r="B20" s="4" t="s">
        <v>31</v>
      </c>
      <c r="C20" s="41">
        <f>'Denuncias-Renuncias'!H20/'Denuncias-Renuncias'!$G20</f>
        <v>2.0659833440102499E-2</v>
      </c>
      <c r="D20" s="41">
        <f>'Denuncias-Renuncias'!I20/'Denuncias-Renuncias'!G20</f>
        <v>3.2030749519538755E-4</v>
      </c>
      <c r="E20" s="41">
        <f>'Denuncias-Renuncias'!J20/'Denuncias-Renuncias'!G20</f>
        <v>0.61178731582319024</v>
      </c>
      <c r="F20" s="41">
        <f>'Denuncias-Renuncias'!K20/'Denuncias-Renuncias'!G20</f>
        <v>2.4823830877642537E-2</v>
      </c>
      <c r="G20" s="41">
        <f>'Denuncias-Renuncias'!L20/'Denuncias-Renuncias'!G20</f>
        <v>0.15326713645099296</v>
      </c>
      <c r="H20" s="41">
        <f>'Denuncias-Renuncias'!M20/'Denuncias-Renuncias'!G20</f>
        <v>0.15358744394618834</v>
      </c>
      <c r="I20" s="41">
        <f>'Denuncias-Renuncias'!N20/'Denuncias-Renuncias'!G20</f>
        <v>3.5554131966688017E-2</v>
      </c>
    </row>
    <row r="21" spans="2:9" ht="20.100000000000001" customHeight="1" thickBot="1" x14ac:dyDescent="0.25">
      <c r="B21" s="4" t="s">
        <v>32</v>
      </c>
      <c r="C21" s="41">
        <f>'Denuncias-Renuncias'!H21/'Denuncias-Renuncias'!$G21</f>
        <v>1.1146496815286623E-2</v>
      </c>
      <c r="D21" s="41">
        <f>'Denuncias-Renuncias'!I21/'Denuncias-Renuncias'!G21</f>
        <v>0</v>
      </c>
      <c r="E21" s="41">
        <f>'Denuncias-Renuncias'!J21/'Denuncias-Renuncias'!G21</f>
        <v>0.69745222929936301</v>
      </c>
      <c r="F21" s="41">
        <f>'Denuncias-Renuncias'!K21/'Denuncias-Renuncias'!G21</f>
        <v>7.9617834394904458E-3</v>
      </c>
      <c r="G21" s="41">
        <f>'Denuncias-Renuncias'!L21/'Denuncias-Renuncias'!G21</f>
        <v>0.160828025477707</v>
      </c>
      <c r="H21" s="41">
        <f>'Denuncias-Renuncias'!M21/'Denuncias-Renuncias'!G21</f>
        <v>4.1401273885350316E-2</v>
      </c>
      <c r="I21" s="41">
        <f>'Denuncias-Renuncias'!N21/'Denuncias-Renuncias'!G21</f>
        <v>8.1210191082802544E-2</v>
      </c>
    </row>
    <row r="22" spans="2:9" ht="20.100000000000001" customHeight="1" thickBot="1" x14ac:dyDescent="0.25">
      <c r="B22" s="4" t="s">
        <v>33</v>
      </c>
      <c r="C22" s="41">
        <f>'Denuncias-Renuncias'!H22/'Denuncias-Renuncias'!$G22</f>
        <v>9.0548953027730621E-3</v>
      </c>
      <c r="D22" s="41">
        <f>'Denuncias-Renuncias'!I22/'Denuncias-Renuncias'!G22</f>
        <v>0</v>
      </c>
      <c r="E22" s="41">
        <f>'Denuncias-Renuncias'!J22/'Denuncias-Renuncias'!G22</f>
        <v>0.79060554612337297</v>
      </c>
      <c r="F22" s="41">
        <f>'Denuncias-Renuncias'!K22/'Denuncias-Renuncias'!G22</f>
        <v>1.0186757215619695E-2</v>
      </c>
      <c r="G22" s="41">
        <f>'Denuncias-Renuncias'!L22/'Denuncias-Renuncias'!G22</f>
        <v>0.13299377475947935</v>
      </c>
      <c r="H22" s="41">
        <f>'Denuncias-Renuncias'!M22/'Denuncias-Renuncias'!G22</f>
        <v>2.9994340690435765E-2</v>
      </c>
      <c r="I22" s="41">
        <f>'Denuncias-Renuncias'!N22/'Denuncias-Renuncias'!G22</f>
        <v>2.7164685908319185E-2</v>
      </c>
    </row>
    <row r="23" spans="2:9" ht="20.100000000000001" customHeight="1" thickBot="1" x14ac:dyDescent="0.25">
      <c r="B23" s="4" t="s">
        <v>34</v>
      </c>
      <c r="C23" s="41">
        <f>'Denuncias-Renuncias'!H23/'Denuncias-Renuncias'!$G23</f>
        <v>1.0049423393739704E-2</v>
      </c>
      <c r="D23" s="41">
        <f>'Denuncias-Renuncias'!I23/'Denuncias-Renuncias'!G23</f>
        <v>6.5897858319604609E-4</v>
      </c>
      <c r="E23" s="41">
        <f>'Denuncias-Renuncias'!J23/'Denuncias-Renuncias'!G23</f>
        <v>0.72355848434925862</v>
      </c>
      <c r="F23" s="41">
        <f>'Denuncias-Renuncias'!K23/'Denuncias-Renuncias'!G23</f>
        <v>1.9275123558484351E-2</v>
      </c>
      <c r="G23" s="41">
        <f>'Denuncias-Renuncias'!L23/'Denuncias-Renuncias'!G23</f>
        <v>0.14184514003294893</v>
      </c>
      <c r="H23" s="41">
        <f>'Denuncias-Renuncias'!M23/'Denuncias-Renuncias'!G23</f>
        <v>6.2932454695222406E-2</v>
      </c>
      <c r="I23" s="41">
        <f>'Denuncias-Renuncias'!N23/'Denuncias-Renuncias'!G23</f>
        <v>4.1680395387149918E-2</v>
      </c>
    </row>
    <row r="24" spans="2:9" ht="20.100000000000001" customHeight="1" thickBot="1" x14ac:dyDescent="0.25">
      <c r="B24" s="4" t="s">
        <v>35</v>
      </c>
      <c r="C24" s="41">
        <f>'Denuncias-Renuncias'!H24/'Denuncias-Renuncias'!$G24</f>
        <v>1.1574074074074073E-3</v>
      </c>
      <c r="D24" s="41">
        <f>'Denuncias-Renuncias'!I24/'Denuncias-Renuncias'!G24</f>
        <v>2.8935185185185184E-3</v>
      </c>
      <c r="E24" s="41">
        <f>'Denuncias-Renuncias'!J24/'Denuncias-Renuncias'!G24</f>
        <v>0.65393518518518523</v>
      </c>
      <c r="F24" s="41">
        <f>'Denuncias-Renuncias'!K24/'Denuncias-Renuncias'!G24</f>
        <v>1.7939814814814815E-2</v>
      </c>
      <c r="G24" s="41">
        <f>'Denuncias-Renuncias'!L24/'Denuncias-Renuncias'!G24</f>
        <v>6.7708333333333329E-2</v>
      </c>
      <c r="H24" s="41">
        <f>'Denuncias-Renuncias'!M24/'Denuncias-Renuncias'!G24</f>
        <v>5.7870370370370371E-2</v>
      </c>
      <c r="I24" s="41">
        <f>'Denuncias-Renuncias'!N24/'Denuncias-Renuncias'!G24</f>
        <v>0.19849537037037038</v>
      </c>
    </row>
    <row r="25" spans="2:9" ht="20.100000000000001" customHeight="1" thickBot="1" x14ac:dyDescent="0.25">
      <c r="B25" s="4" t="s">
        <v>36</v>
      </c>
      <c r="C25" s="41">
        <f>'Denuncias-Renuncias'!H25/'Denuncias-Renuncias'!$G25</f>
        <v>0</v>
      </c>
      <c r="D25" s="41">
        <f>'Denuncias-Renuncias'!I25/'Denuncias-Renuncias'!G25</f>
        <v>0</v>
      </c>
      <c r="E25" s="41">
        <f>'Denuncias-Renuncias'!J25/'Denuncias-Renuncias'!G25</f>
        <v>0.71034482758620687</v>
      </c>
      <c r="F25" s="41">
        <f>'Denuncias-Renuncias'!K25/'Denuncias-Renuncias'!G25</f>
        <v>1.6091954022988506E-2</v>
      </c>
      <c r="G25" s="41">
        <f>'Denuncias-Renuncias'!L25/'Denuncias-Renuncias'!G25</f>
        <v>0.14252873563218391</v>
      </c>
      <c r="H25" s="41">
        <f>'Denuncias-Renuncias'!M25/'Denuncias-Renuncias'!G25</f>
        <v>0.11264367816091954</v>
      </c>
      <c r="I25" s="41">
        <f>'Denuncias-Renuncias'!N25/'Denuncias-Renuncias'!G25</f>
        <v>1.8390804597701149E-2</v>
      </c>
    </row>
    <row r="26" spans="2:9" ht="20.100000000000001" customHeight="1" thickBot="1" x14ac:dyDescent="0.25">
      <c r="B26" s="5" t="s">
        <v>37</v>
      </c>
      <c r="C26" s="41">
        <f>'Denuncias-Renuncias'!H26/'Denuncias-Renuncias'!$G26</f>
        <v>4.2553191489361701E-2</v>
      </c>
      <c r="D26" s="41">
        <f>'Denuncias-Renuncias'!I26/'Denuncias-Renuncias'!G26</f>
        <v>6.1770761839396015E-3</v>
      </c>
      <c r="E26" s="41">
        <f>'Denuncias-Renuncias'!J26/'Denuncias-Renuncias'!G26</f>
        <v>0.54975978037062456</v>
      </c>
      <c r="F26" s="41">
        <f>'Denuncias-Renuncias'!K26/'Denuncias-Renuncias'!G26</f>
        <v>7.5497597803706245E-3</v>
      </c>
      <c r="G26" s="41">
        <f>'Denuncias-Renuncias'!L26/'Denuncias-Renuncias'!G26</f>
        <v>0.32326698695950584</v>
      </c>
      <c r="H26" s="41">
        <f>'Denuncias-Renuncias'!M26/'Denuncias-Renuncias'!G26</f>
        <v>2.6080988332189432E-2</v>
      </c>
      <c r="I26" s="41">
        <f>'Denuncias-Renuncias'!N26/'Denuncias-Renuncias'!G26</f>
        <v>4.4612216884008238E-2</v>
      </c>
    </row>
    <row r="27" spans="2:9" ht="20.100000000000001" customHeight="1" thickBot="1" x14ac:dyDescent="0.25">
      <c r="B27" s="6" t="s">
        <v>38</v>
      </c>
      <c r="C27" s="41">
        <f>'Denuncias-Renuncias'!H27/'Denuncias-Renuncias'!$G27</f>
        <v>0</v>
      </c>
      <c r="D27" s="41">
        <f>'Denuncias-Renuncias'!I27/'Denuncias-Renuncias'!G27</f>
        <v>0</v>
      </c>
      <c r="E27" s="41">
        <f>'Denuncias-Renuncias'!J27/'Denuncias-Renuncias'!G27</f>
        <v>0.76630434782608692</v>
      </c>
      <c r="F27" s="41">
        <f>'Denuncias-Renuncias'!K27/'Denuncias-Renuncias'!G27</f>
        <v>3.2608695652173912E-2</v>
      </c>
      <c r="G27" s="41">
        <f>'Denuncias-Renuncias'!L27/'Denuncias-Renuncias'!G27</f>
        <v>5.434782608695652E-3</v>
      </c>
      <c r="H27" s="41">
        <f>'Denuncias-Renuncias'!M27/'Denuncias-Renuncias'!G27</f>
        <v>0.19565217391304349</v>
      </c>
      <c r="I27" s="41">
        <f>'Denuncias-Renuncias'!N27/'Denuncias-Renuncias'!G27</f>
        <v>0</v>
      </c>
    </row>
    <row r="28" spans="2:9" ht="20.100000000000001" customHeight="1" thickBot="1" x14ac:dyDescent="0.25">
      <c r="B28" s="7" t="s">
        <v>39</v>
      </c>
      <c r="C28" s="42">
        <f>'Denuncias-Renuncias'!H28/'Denuncias-Renuncias'!$G28</f>
        <v>1.3347645494002894E-2</v>
      </c>
      <c r="D28" s="42">
        <f>'Denuncias-Renuncias'!I28/'Denuncias-Renuncias'!G28</f>
        <v>1.0500770056470808E-3</v>
      </c>
      <c r="E28" s="42">
        <f>'Denuncias-Renuncias'!J28/'Denuncias-Renuncias'!G28</f>
        <v>0.68931721659588374</v>
      </c>
      <c r="F28" s="42">
        <f>'Denuncias-Renuncias'!K28/'Denuncias-Renuncias'!G28</f>
        <v>2.2915013767676295E-2</v>
      </c>
      <c r="G28" s="42">
        <f>'Denuncias-Renuncias'!L28/'Denuncias-Renuncias'!G28</f>
        <v>0.13721006207121855</v>
      </c>
      <c r="H28" s="42">
        <f>'Denuncias-Renuncias'!M28/'Denuncias-Renuncias'!G28</f>
        <v>9.9803985625612546E-2</v>
      </c>
      <c r="I28" s="42">
        <f>'Denuncias-Renuncias'!N28/'Denuncias-Renuncias'!G28</f>
        <v>3.635599943995893E-2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9" width="18.875" customWidth="1"/>
    <col min="19" max="19" width="12.25" customWidth="1"/>
  </cols>
  <sheetData>
    <row r="9" spans="2:9" ht="41.25" customHeight="1" x14ac:dyDescent="0.2">
      <c r="B9" s="50"/>
      <c r="C9" s="86" t="s">
        <v>204</v>
      </c>
      <c r="D9" s="86"/>
      <c r="E9" s="86"/>
      <c r="F9" s="86"/>
      <c r="G9" s="86" t="s">
        <v>205</v>
      </c>
      <c r="H9" s="86"/>
      <c r="I9" s="86"/>
    </row>
    <row r="10" spans="2:9" ht="72" thickBot="1" x14ac:dyDescent="0.25">
      <c r="B10" s="38"/>
      <c r="C10" s="23" t="s">
        <v>206</v>
      </c>
      <c r="D10" s="23" t="s">
        <v>207</v>
      </c>
      <c r="E10" s="23" t="s">
        <v>208</v>
      </c>
      <c r="F10" s="23" t="s">
        <v>209</v>
      </c>
      <c r="G10" s="23" t="s">
        <v>210</v>
      </c>
      <c r="H10" s="23" t="s">
        <v>211</v>
      </c>
      <c r="I10" s="23" t="s">
        <v>212</v>
      </c>
    </row>
    <row r="11" spans="2:9" ht="20.100000000000001" customHeight="1" thickBot="1" x14ac:dyDescent="0.25">
      <c r="B11" s="3" t="s">
        <v>22</v>
      </c>
      <c r="C11" s="19">
        <v>62</v>
      </c>
      <c r="D11" s="19">
        <v>70</v>
      </c>
      <c r="E11" s="19">
        <v>28</v>
      </c>
      <c r="F11" s="19">
        <v>160</v>
      </c>
      <c r="G11" s="19">
        <v>2982</v>
      </c>
      <c r="H11" s="19">
        <v>27</v>
      </c>
      <c r="I11" s="19">
        <v>3009</v>
      </c>
    </row>
    <row r="12" spans="2:9" ht="20.100000000000001" customHeight="1" thickBot="1" x14ac:dyDescent="0.25">
      <c r="B12" s="4" t="s">
        <v>23</v>
      </c>
      <c r="C12" s="20">
        <v>18</v>
      </c>
      <c r="D12" s="20">
        <v>0</v>
      </c>
      <c r="E12" s="20">
        <v>2</v>
      </c>
      <c r="F12" s="20">
        <v>20</v>
      </c>
      <c r="G12" s="20">
        <v>225</v>
      </c>
      <c r="H12" s="20">
        <v>2</v>
      </c>
      <c r="I12" s="20">
        <v>227</v>
      </c>
    </row>
    <row r="13" spans="2:9" ht="20.100000000000001" customHeight="1" thickBot="1" x14ac:dyDescent="0.25">
      <c r="B13" s="4" t="s">
        <v>24</v>
      </c>
      <c r="C13" s="20">
        <v>3</v>
      </c>
      <c r="D13" s="20">
        <v>4</v>
      </c>
      <c r="E13" s="20">
        <v>0</v>
      </c>
      <c r="F13" s="20">
        <v>7</v>
      </c>
      <c r="G13" s="20">
        <v>225</v>
      </c>
      <c r="H13" s="20">
        <v>0</v>
      </c>
      <c r="I13" s="20">
        <v>225</v>
      </c>
    </row>
    <row r="14" spans="2:9" ht="20.100000000000001" customHeight="1" thickBot="1" x14ac:dyDescent="0.25">
      <c r="B14" s="4" t="s">
        <v>25</v>
      </c>
      <c r="C14" s="20">
        <v>4</v>
      </c>
      <c r="D14" s="20">
        <v>2</v>
      </c>
      <c r="E14" s="20">
        <v>3</v>
      </c>
      <c r="F14" s="20">
        <v>9</v>
      </c>
      <c r="G14" s="20">
        <v>660</v>
      </c>
      <c r="H14" s="20">
        <v>0</v>
      </c>
      <c r="I14" s="20">
        <v>660</v>
      </c>
    </row>
    <row r="15" spans="2:9" ht="20.100000000000001" customHeight="1" thickBot="1" x14ac:dyDescent="0.25">
      <c r="B15" s="4" t="s">
        <v>26</v>
      </c>
      <c r="C15" s="20">
        <v>38</v>
      </c>
      <c r="D15" s="20">
        <v>89</v>
      </c>
      <c r="E15" s="20">
        <v>23</v>
      </c>
      <c r="F15" s="20">
        <v>150</v>
      </c>
      <c r="G15" s="20">
        <v>837</v>
      </c>
      <c r="H15" s="20">
        <v>9</v>
      </c>
      <c r="I15" s="20">
        <v>846</v>
      </c>
    </row>
    <row r="16" spans="2:9" ht="20.100000000000001" customHeight="1" thickBot="1" x14ac:dyDescent="0.25">
      <c r="B16" s="4" t="s">
        <v>27</v>
      </c>
      <c r="C16" s="20">
        <v>2</v>
      </c>
      <c r="D16" s="20">
        <v>9</v>
      </c>
      <c r="E16" s="20">
        <v>7</v>
      </c>
      <c r="F16" s="20">
        <v>18</v>
      </c>
      <c r="G16" s="20">
        <v>192</v>
      </c>
      <c r="H16" s="20">
        <v>0</v>
      </c>
      <c r="I16" s="20">
        <v>192</v>
      </c>
    </row>
    <row r="17" spans="2:9" ht="20.100000000000001" customHeight="1" thickBot="1" x14ac:dyDescent="0.25">
      <c r="B17" s="4" t="s">
        <v>28</v>
      </c>
      <c r="C17" s="20">
        <v>6</v>
      </c>
      <c r="D17" s="20">
        <v>29</v>
      </c>
      <c r="E17" s="20">
        <v>2</v>
      </c>
      <c r="F17" s="20">
        <v>37</v>
      </c>
      <c r="G17" s="20">
        <v>530</v>
      </c>
      <c r="H17" s="20">
        <v>0</v>
      </c>
      <c r="I17" s="20">
        <v>530</v>
      </c>
    </row>
    <row r="18" spans="2:9" ht="20.100000000000001" customHeight="1" thickBot="1" x14ac:dyDescent="0.25">
      <c r="B18" s="4" t="s">
        <v>29</v>
      </c>
      <c r="C18" s="20">
        <v>2</v>
      </c>
      <c r="D18" s="20">
        <v>12</v>
      </c>
      <c r="E18" s="20">
        <v>1</v>
      </c>
      <c r="F18" s="20">
        <v>15</v>
      </c>
      <c r="G18" s="20">
        <v>629</v>
      </c>
      <c r="H18" s="20">
        <v>6</v>
      </c>
      <c r="I18" s="20">
        <v>635</v>
      </c>
    </row>
    <row r="19" spans="2:9" ht="20.100000000000001" customHeight="1" thickBot="1" x14ac:dyDescent="0.25">
      <c r="B19" s="4" t="s">
        <v>30</v>
      </c>
      <c r="C19" s="20">
        <v>22</v>
      </c>
      <c r="D19" s="20">
        <v>43</v>
      </c>
      <c r="E19" s="20">
        <v>10</v>
      </c>
      <c r="F19" s="20">
        <v>75</v>
      </c>
      <c r="G19" s="20">
        <v>1876</v>
      </c>
      <c r="H19" s="20">
        <v>31</v>
      </c>
      <c r="I19" s="20">
        <v>1907</v>
      </c>
    </row>
    <row r="20" spans="2:9" ht="20.100000000000001" customHeight="1" thickBot="1" x14ac:dyDescent="0.25">
      <c r="B20" s="4" t="s">
        <v>31</v>
      </c>
      <c r="C20" s="20">
        <v>86</v>
      </c>
      <c r="D20" s="20">
        <v>64</v>
      </c>
      <c r="E20" s="20">
        <v>49</v>
      </c>
      <c r="F20" s="20">
        <v>199</v>
      </c>
      <c r="G20" s="20">
        <v>1490</v>
      </c>
      <c r="H20" s="20">
        <v>38</v>
      </c>
      <c r="I20" s="20">
        <v>1528</v>
      </c>
    </row>
    <row r="21" spans="2:9" ht="20.100000000000001" customHeight="1" thickBot="1" x14ac:dyDescent="0.25">
      <c r="B21" s="4" t="s">
        <v>32</v>
      </c>
      <c r="C21" s="20">
        <v>1</v>
      </c>
      <c r="D21" s="20">
        <v>0</v>
      </c>
      <c r="E21" s="20">
        <v>11</v>
      </c>
      <c r="F21" s="20">
        <v>12</v>
      </c>
      <c r="G21" s="20">
        <v>170</v>
      </c>
      <c r="H21" s="20">
        <v>0</v>
      </c>
      <c r="I21" s="20">
        <v>170</v>
      </c>
    </row>
    <row r="22" spans="2:9" ht="20.100000000000001" customHeight="1" thickBot="1" x14ac:dyDescent="0.25">
      <c r="B22" s="4" t="s">
        <v>33</v>
      </c>
      <c r="C22" s="20">
        <v>11</v>
      </c>
      <c r="D22" s="20">
        <v>12</v>
      </c>
      <c r="E22" s="20">
        <v>0</v>
      </c>
      <c r="F22" s="20">
        <v>23</v>
      </c>
      <c r="G22" s="20">
        <v>685</v>
      </c>
      <c r="H22" s="20">
        <v>0</v>
      </c>
      <c r="I22" s="20">
        <v>685</v>
      </c>
    </row>
    <row r="23" spans="2:9" ht="20.100000000000001" customHeight="1" thickBot="1" x14ac:dyDescent="0.25">
      <c r="B23" s="4" t="s">
        <v>34</v>
      </c>
      <c r="C23" s="20">
        <v>44</v>
      </c>
      <c r="D23" s="20">
        <v>37</v>
      </c>
      <c r="E23" s="20">
        <v>4</v>
      </c>
      <c r="F23" s="20">
        <v>85</v>
      </c>
      <c r="G23" s="20">
        <v>2345</v>
      </c>
      <c r="H23" s="20">
        <v>8</v>
      </c>
      <c r="I23" s="20">
        <v>2353</v>
      </c>
    </row>
    <row r="24" spans="2:9" ht="20.100000000000001" customHeight="1" thickBot="1" x14ac:dyDescent="0.25">
      <c r="B24" s="4" t="s">
        <v>35</v>
      </c>
      <c r="C24" s="20">
        <v>1</v>
      </c>
      <c r="D24" s="20">
        <v>1</v>
      </c>
      <c r="E24" s="20">
        <v>1</v>
      </c>
      <c r="F24" s="20">
        <v>3</v>
      </c>
      <c r="G24" s="20">
        <v>533</v>
      </c>
      <c r="H24" s="20">
        <v>5</v>
      </c>
      <c r="I24" s="20">
        <v>538</v>
      </c>
    </row>
    <row r="25" spans="2:9" ht="20.100000000000001" customHeight="1" thickBot="1" x14ac:dyDescent="0.25">
      <c r="B25" s="4" t="s">
        <v>36</v>
      </c>
      <c r="C25" s="20">
        <v>4</v>
      </c>
      <c r="D25" s="20">
        <v>1</v>
      </c>
      <c r="E25" s="20">
        <v>6</v>
      </c>
      <c r="F25" s="20">
        <v>11</v>
      </c>
      <c r="G25" s="20">
        <v>86</v>
      </c>
      <c r="H25" s="20">
        <v>0</v>
      </c>
      <c r="I25" s="20">
        <v>86</v>
      </c>
    </row>
    <row r="26" spans="2:9" ht="20.100000000000001" customHeight="1" thickBot="1" x14ac:dyDescent="0.25">
      <c r="B26" s="5" t="s">
        <v>37</v>
      </c>
      <c r="C26" s="20">
        <v>4</v>
      </c>
      <c r="D26" s="20">
        <v>9</v>
      </c>
      <c r="E26" s="20">
        <v>0</v>
      </c>
      <c r="F26" s="20">
        <v>13</v>
      </c>
      <c r="G26" s="20">
        <v>421</v>
      </c>
      <c r="H26" s="20">
        <v>20</v>
      </c>
      <c r="I26" s="20">
        <v>441</v>
      </c>
    </row>
    <row r="27" spans="2:9" ht="20.100000000000001" customHeight="1" thickBot="1" x14ac:dyDescent="0.25">
      <c r="B27" s="6" t="s">
        <v>38</v>
      </c>
      <c r="C27" s="21">
        <v>0</v>
      </c>
      <c r="D27" s="21">
        <v>0</v>
      </c>
      <c r="E27" s="21">
        <v>0</v>
      </c>
      <c r="F27" s="21">
        <v>0</v>
      </c>
      <c r="G27" s="21">
        <v>30</v>
      </c>
      <c r="H27" s="21">
        <v>0</v>
      </c>
      <c r="I27" s="21">
        <v>30</v>
      </c>
    </row>
    <row r="28" spans="2:9" ht="20.100000000000001" customHeight="1" thickBot="1" x14ac:dyDescent="0.25">
      <c r="B28" s="7" t="s">
        <v>39</v>
      </c>
      <c r="C28" s="9">
        <f>SUM(C11:C27)</f>
        <v>308</v>
      </c>
      <c r="D28" s="9">
        <f t="shared" ref="D28:I28" si="0">SUM(D11:D27)</f>
        <v>382</v>
      </c>
      <c r="E28" s="9">
        <f t="shared" si="0"/>
        <v>147</v>
      </c>
      <c r="F28" s="9">
        <f t="shared" si="0"/>
        <v>837</v>
      </c>
      <c r="G28" s="9">
        <f t="shared" si="0"/>
        <v>13916</v>
      </c>
      <c r="H28" s="9">
        <f t="shared" si="0"/>
        <v>146</v>
      </c>
      <c r="I28" s="9">
        <f t="shared" si="0"/>
        <v>14062</v>
      </c>
    </row>
    <row r="29" spans="2:9" x14ac:dyDescent="0.2">
      <c r="C29" s="62"/>
      <c r="D29" s="62"/>
      <c r="E29" s="62"/>
      <c r="F29" s="62"/>
      <c r="G29" s="62"/>
      <c r="H29" s="62"/>
      <c r="I29" s="62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K55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8" width="15" customWidth="1"/>
    <col min="9" max="11" width="15" hidden="1" customWidth="1"/>
    <col min="19" max="19" width="12.25" customWidth="1"/>
  </cols>
  <sheetData>
    <row r="7" spans="2:8" ht="46.5" customHeight="1" x14ac:dyDescent="0.2"/>
    <row r="9" spans="2:8" ht="41.25" customHeight="1" x14ac:dyDescent="0.2">
      <c r="B9" s="51"/>
      <c r="C9" s="101" t="s">
        <v>213</v>
      </c>
      <c r="D9" s="102"/>
      <c r="E9" s="102"/>
      <c r="F9" s="102"/>
      <c r="G9" s="102"/>
      <c r="H9" s="103"/>
    </row>
    <row r="10" spans="2:8" ht="41.25" customHeight="1" x14ac:dyDescent="0.2">
      <c r="B10" s="51"/>
      <c r="C10" s="87" t="s">
        <v>214</v>
      </c>
      <c r="D10" s="87"/>
      <c r="E10" s="87" t="s">
        <v>215</v>
      </c>
      <c r="F10" s="87"/>
      <c r="G10" s="87" t="s">
        <v>216</v>
      </c>
      <c r="H10" s="87" t="s">
        <v>75</v>
      </c>
    </row>
    <row r="11" spans="2:8" ht="41.25" customHeight="1" x14ac:dyDescent="0.2">
      <c r="B11" s="51"/>
      <c r="C11" s="16" t="s">
        <v>217</v>
      </c>
      <c r="D11" s="16" t="s">
        <v>218</v>
      </c>
      <c r="E11" s="16" t="s">
        <v>219</v>
      </c>
      <c r="F11" s="16" t="s">
        <v>220</v>
      </c>
      <c r="G11" s="87"/>
      <c r="H11" s="87"/>
    </row>
    <row r="12" spans="2:8" ht="20.100000000000001" customHeight="1" thickBot="1" x14ac:dyDescent="0.25">
      <c r="B12" s="3" t="s">
        <v>22</v>
      </c>
      <c r="C12" s="56">
        <f t="shared" ref="C12:C29" si="0">+C37/K37</f>
        <v>1.6371574096531651E-2</v>
      </c>
      <c r="D12" s="56">
        <f t="shared" ref="D12:D29" si="1">+D37/K37</f>
        <v>0.13800630608780015</v>
      </c>
      <c r="E12" s="56">
        <f t="shared" ref="E12:E29" si="2">+E37/K37</f>
        <v>1.9403347077370847E-2</v>
      </c>
      <c r="F12" s="56">
        <f t="shared" ref="F12:F29" si="3">+F37/K37</f>
        <v>0.36490419597380547</v>
      </c>
      <c r="G12" s="56">
        <f t="shared" ref="G12:G29" si="4">+G37/K37</f>
        <v>0.19791414018918263</v>
      </c>
      <c r="H12" s="56">
        <f>1-C12-D12-E12-F12-G12</f>
        <v>0.26340043657530915</v>
      </c>
    </row>
    <row r="13" spans="2:8" ht="20.100000000000001" customHeight="1" thickBot="1" x14ac:dyDescent="0.25">
      <c r="B13" s="4" t="s">
        <v>23</v>
      </c>
      <c r="C13" s="56">
        <f t="shared" si="0"/>
        <v>2.2801302931596091E-2</v>
      </c>
      <c r="D13" s="56">
        <f t="shared" si="1"/>
        <v>0.14983713355048861</v>
      </c>
      <c r="E13" s="56">
        <f t="shared" si="2"/>
        <v>2.1715526601520086E-2</v>
      </c>
      <c r="F13" s="56">
        <f t="shared" si="3"/>
        <v>0.24647122692725298</v>
      </c>
      <c r="G13" s="56">
        <f t="shared" si="4"/>
        <v>0.12703583061889251</v>
      </c>
      <c r="H13" s="56">
        <f t="shared" ref="H13:H29" si="5">1-C13-D13-E13-F13-G13</f>
        <v>0.43213897937024964</v>
      </c>
    </row>
    <row r="14" spans="2:8" ht="20.100000000000001" customHeight="1" thickBot="1" x14ac:dyDescent="0.25">
      <c r="B14" s="4" t="s">
        <v>24</v>
      </c>
      <c r="C14" s="56">
        <f t="shared" si="0"/>
        <v>5.2287581699346402E-3</v>
      </c>
      <c r="D14" s="56">
        <f t="shared" si="1"/>
        <v>0.14901960784313725</v>
      </c>
      <c r="E14" s="56">
        <f t="shared" si="2"/>
        <v>9.1503267973856214E-3</v>
      </c>
      <c r="F14" s="56">
        <f t="shared" si="3"/>
        <v>0.29411764705882354</v>
      </c>
      <c r="G14" s="56">
        <f t="shared" si="4"/>
        <v>0.15163398692810456</v>
      </c>
      <c r="H14" s="56">
        <f t="shared" si="5"/>
        <v>0.39084967320261443</v>
      </c>
    </row>
    <row r="15" spans="2:8" ht="20.100000000000001" customHeight="1" thickBot="1" x14ac:dyDescent="0.25">
      <c r="B15" s="4" t="s">
        <v>25</v>
      </c>
      <c r="C15" s="56">
        <f t="shared" si="0"/>
        <v>6.4184852374839542E-3</v>
      </c>
      <c r="D15" s="56">
        <f t="shared" si="1"/>
        <v>0.15340179717586649</v>
      </c>
      <c r="E15" s="56">
        <f t="shared" si="2"/>
        <v>5.7766367137355584E-3</v>
      </c>
      <c r="F15" s="56">
        <f t="shared" si="3"/>
        <v>0.42362002567394097</v>
      </c>
      <c r="G15" s="56">
        <f t="shared" si="4"/>
        <v>0.12516046213093709</v>
      </c>
      <c r="H15" s="56">
        <f t="shared" si="5"/>
        <v>0.28562259306803583</v>
      </c>
    </row>
    <row r="16" spans="2:8" ht="20.100000000000001" customHeight="1" thickBot="1" x14ac:dyDescent="0.25">
      <c r="B16" s="4" t="s">
        <v>26</v>
      </c>
      <c r="C16" s="56">
        <f t="shared" si="0"/>
        <v>2.4702653247941447E-2</v>
      </c>
      <c r="D16" s="56">
        <f t="shared" si="1"/>
        <v>0.30969807868252514</v>
      </c>
      <c r="E16" s="56">
        <f t="shared" si="2"/>
        <v>6.8618481244281798E-2</v>
      </c>
      <c r="F16" s="56">
        <f t="shared" si="3"/>
        <v>0.38700823421774933</v>
      </c>
      <c r="G16" s="56">
        <f t="shared" si="4"/>
        <v>8.6916742909423611E-2</v>
      </c>
      <c r="H16" s="56">
        <f t="shared" si="5"/>
        <v>0.12305580969807875</v>
      </c>
    </row>
    <row r="17" spans="2:8" ht="20.100000000000001" customHeight="1" thickBot="1" x14ac:dyDescent="0.25">
      <c r="B17" s="4" t="s">
        <v>27</v>
      </c>
      <c r="C17" s="56">
        <f t="shared" si="0"/>
        <v>1.4251781472684086E-2</v>
      </c>
      <c r="D17" s="56">
        <f t="shared" si="1"/>
        <v>0.16864608076009502</v>
      </c>
      <c r="E17" s="56">
        <f t="shared" si="2"/>
        <v>4.2755344418052253E-2</v>
      </c>
      <c r="F17" s="56">
        <f t="shared" si="3"/>
        <v>0.45605700712589076</v>
      </c>
      <c r="G17" s="56">
        <f t="shared" si="4"/>
        <v>0.19239904988123516</v>
      </c>
      <c r="H17" s="56">
        <f t="shared" si="5"/>
        <v>0.12589073634204265</v>
      </c>
    </row>
    <row r="18" spans="2:8" ht="20.100000000000001" customHeight="1" thickBot="1" x14ac:dyDescent="0.25">
      <c r="B18" s="4" t="s">
        <v>28</v>
      </c>
      <c r="C18" s="56">
        <f t="shared" si="0"/>
        <v>1.3422818791946308E-2</v>
      </c>
      <c r="D18" s="56">
        <f t="shared" si="1"/>
        <v>9.2281879194630878E-2</v>
      </c>
      <c r="E18" s="56">
        <f t="shared" si="2"/>
        <v>3.1040268456375839E-2</v>
      </c>
      <c r="F18" s="56">
        <f t="shared" si="3"/>
        <v>0.44463087248322147</v>
      </c>
      <c r="G18" s="56">
        <f t="shared" si="4"/>
        <v>0.32718120805369127</v>
      </c>
      <c r="H18" s="56">
        <f t="shared" si="5"/>
        <v>9.1442953020134166E-2</v>
      </c>
    </row>
    <row r="19" spans="2:8" ht="20.100000000000001" customHeight="1" thickBot="1" x14ac:dyDescent="0.25">
      <c r="B19" s="4" t="s">
        <v>29</v>
      </c>
      <c r="C19" s="56">
        <f t="shared" si="0"/>
        <v>1.7621145374449341E-2</v>
      </c>
      <c r="D19" s="56">
        <f t="shared" si="1"/>
        <v>0.15418502202643172</v>
      </c>
      <c r="E19" s="56">
        <f t="shared" si="2"/>
        <v>1.1013215859030838E-2</v>
      </c>
      <c r="F19" s="56">
        <f t="shared" si="3"/>
        <v>0.46622613803230545</v>
      </c>
      <c r="G19" s="56">
        <f t="shared" si="4"/>
        <v>0.20704845814977973</v>
      </c>
      <c r="H19" s="56">
        <f t="shared" si="5"/>
        <v>0.14390602055800295</v>
      </c>
    </row>
    <row r="20" spans="2:8" ht="20.100000000000001" customHeight="1" thickBot="1" x14ac:dyDescent="0.25">
      <c r="B20" s="4" t="s">
        <v>30</v>
      </c>
      <c r="C20" s="56">
        <f t="shared" si="0"/>
        <v>9.7454256165473343E-3</v>
      </c>
      <c r="D20" s="56">
        <f t="shared" si="1"/>
        <v>7.7565632458233891E-2</v>
      </c>
      <c r="E20" s="56">
        <f t="shared" si="2"/>
        <v>1.4916467780429593E-2</v>
      </c>
      <c r="F20" s="56">
        <f t="shared" si="3"/>
        <v>0.3792760540970565</v>
      </c>
      <c r="G20" s="56">
        <f t="shared" si="4"/>
        <v>0.32438345266507557</v>
      </c>
      <c r="H20" s="56">
        <f t="shared" si="5"/>
        <v>0.1941129673826571</v>
      </c>
    </row>
    <row r="21" spans="2:8" ht="20.100000000000001" customHeight="1" thickBot="1" x14ac:dyDescent="0.25">
      <c r="B21" s="4" t="s">
        <v>31</v>
      </c>
      <c r="C21" s="56">
        <f t="shared" si="0"/>
        <v>2.0209871745044693E-2</v>
      </c>
      <c r="D21" s="56">
        <f t="shared" si="1"/>
        <v>0.16303925378935094</v>
      </c>
      <c r="E21" s="56">
        <f t="shared" si="2"/>
        <v>3.8670812281383596E-2</v>
      </c>
      <c r="F21" s="56">
        <f t="shared" si="3"/>
        <v>0.29692965410027206</v>
      </c>
      <c r="G21" s="56">
        <f t="shared" si="4"/>
        <v>0.24018655266226194</v>
      </c>
      <c r="H21" s="56">
        <f t="shared" si="5"/>
        <v>0.24096385542168677</v>
      </c>
    </row>
    <row r="22" spans="2:8" ht="20.100000000000001" customHeight="1" thickBot="1" x14ac:dyDescent="0.25">
      <c r="B22" s="4" t="s">
        <v>32</v>
      </c>
      <c r="C22" s="56">
        <f t="shared" si="0"/>
        <v>1.2875536480686695E-2</v>
      </c>
      <c r="D22" s="56">
        <f t="shared" si="1"/>
        <v>0.27253218884120173</v>
      </c>
      <c r="E22" s="56">
        <f t="shared" si="2"/>
        <v>2.575107296137339E-2</v>
      </c>
      <c r="F22" s="56">
        <f t="shared" si="3"/>
        <v>0.36480686695278969</v>
      </c>
      <c r="G22" s="56">
        <f t="shared" si="4"/>
        <v>0.19742489270386265</v>
      </c>
      <c r="H22" s="56">
        <f t="shared" si="5"/>
        <v>0.12660944206008579</v>
      </c>
    </row>
    <row r="23" spans="2:8" ht="20.100000000000001" customHeight="1" thickBot="1" x14ac:dyDescent="0.25">
      <c r="B23" s="4" t="s">
        <v>33</v>
      </c>
      <c r="C23" s="56">
        <f t="shared" si="0"/>
        <v>1.9900497512437811E-2</v>
      </c>
      <c r="D23" s="56">
        <f t="shared" si="1"/>
        <v>0.1457000710732054</v>
      </c>
      <c r="E23" s="56">
        <f t="shared" si="2"/>
        <v>1.6346837242359632E-2</v>
      </c>
      <c r="F23" s="56">
        <f t="shared" si="3"/>
        <v>0.48685145700071075</v>
      </c>
      <c r="G23" s="56">
        <f t="shared" si="4"/>
        <v>0.19616204690831557</v>
      </c>
      <c r="H23" s="56">
        <f t="shared" si="5"/>
        <v>0.13503909026297084</v>
      </c>
    </row>
    <row r="24" spans="2:8" ht="20.100000000000001" customHeight="1" thickBot="1" x14ac:dyDescent="0.25">
      <c r="B24" s="4" t="s">
        <v>34</v>
      </c>
      <c r="C24" s="56">
        <f t="shared" si="0"/>
        <v>1.4275256222547585E-2</v>
      </c>
      <c r="D24" s="56">
        <f t="shared" si="1"/>
        <v>4.2825768667642754E-2</v>
      </c>
      <c r="E24" s="56">
        <f t="shared" si="2"/>
        <v>1.5556368960468522E-2</v>
      </c>
      <c r="F24" s="56">
        <f t="shared" si="3"/>
        <v>0.43063689604685212</v>
      </c>
      <c r="G24" s="56">
        <f t="shared" si="4"/>
        <v>0.24615666178623719</v>
      </c>
      <c r="H24" s="56">
        <f t="shared" si="5"/>
        <v>0.25054904831625185</v>
      </c>
    </row>
    <row r="25" spans="2:8" ht="20.100000000000001" customHeight="1" thickBot="1" x14ac:dyDescent="0.25">
      <c r="B25" s="4" t="s">
        <v>35</v>
      </c>
      <c r="C25" s="56">
        <f t="shared" si="0"/>
        <v>5.7265569076592696E-3</v>
      </c>
      <c r="D25" s="56">
        <f t="shared" si="1"/>
        <v>0.23908375089477452</v>
      </c>
      <c r="E25" s="56">
        <f t="shared" si="2"/>
        <v>2.1474588403722263E-3</v>
      </c>
      <c r="F25" s="56">
        <f t="shared" si="3"/>
        <v>0.38511095204008589</v>
      </c>
      <c r="G25" s="56">
        <f t="shared" si="4"/>
        <v>0.16893342877594847</v>
      </c>
      <c r="H25" s="56">
        <f t="shared" si="5"/>
        <v>0.19899785254115965</v>
      </c>
    </row>
    <row r="26" spans="2:8" ht="20.100000000000001" customHeight="1" thickBot="1" x14ac:dyDescent="0.25">
      <c r="B26" s="4" t="s">
        <v>36</v>
      </c>
      <c r="C26" s="56">
        <f t="shared" si="0"/>
        <v>1.3392857142857142E-2</v>
      </c>
      <c r="D26" s="56">
        <f t="shared" si="1"/>
        <v>7.5892857142857137E-2</v>
      </c>
      <c r="E26" s="56">
        <f t="shared" si="2"/>
        <v>2.4553571428571428E-2</v>
      </c>
      <c r="F26" s="56">
        <f t="shared" si="3"/>
        <v>0.19196428571428573</v>
      </c>
      <c r="G26" s="56">
        <f t="shared" si="4"/>
        <v>0.140625</v>
      </c>
      <c r="H26" s="56">
        <f t="shared" si="5"/>
        <v>0.55357142857142871</v>
      </c>
    </row>
    <row r="27" spans="2:8" ht="20.100000000000001" customHeight="1" thickBot="1" x14ac:dyDescent="0.25">
      <c r="B27" s="5" t="s">
        <v>37</v>
      </c>
      <c r="C27" s="56">
        <f t="shared" si="0"/>
        <v>7.3349633251833741E-3</v>
      </c>
      <c r="D27" s="56">
        <f t="shared" si="1"/>
        <v>0.20048899755501223</v>
      </c>
      <c r="E27" s="56">
        <f t="shared" si="2"/>
        <v>1.0594947025264874E-2</v>
      </c>
      <c r="F27" s="56">
        <f t="shared" si="3"/>
        <v>0.35941320293398532</v>
      </c>
      <c r="G27" s="56">
        <f t="shared" si="4"/>
        <v>0.25427872860635697</v>
      </c>
      <c r="H27" s="56">
        <f t="shared" si="5"/>
        <v>0.16788916055419723</v>
      </c>
    </row>
    <row r="28" spans="2:8" ht="20.100000000000001" customHeight="1" thickBot="1" x14ac:dyDescent="0.25">
      <c r="B28" s="6" t="s">
        <v>38</v>
      </c>
      <c r="C28" s="56">
        <f t="shared" si="0"/>
        <v>0</v>
      </c>
      <c r="D28" s="56">
        <f t="shared" si="1"/>
        <v>0.19424460431654678</v>
      </c>
      <c r="E28" s="56">
        <f t="shared" si="2"/>
        <v>0</v>
      </c>
      <c r="F28" s="56">
        <f t="shared" si="3"/>
        <v>0.21582733812949639</v>
      </c>
      <c r="G28" s="56">
        <f t="shared" si="4"/>
        <v>0.21582733812949639</v>
      </c>
      <c r="H28" s="56">
        <f t="shared" si="5"/>
        <v>0.37410071942446044</v>
      </c>
    </row>
    <row r="29" spans="2:8" ht="20.100000000000001" customHeight="1" thickBot="1" x14ac:dyDescent="0.25">
      <c r="B29" s="7" t="s">
        <v>39</v>
      </c>
      <c r="C29" s="57">
        <f t="shared" si="0"/>
        <v>1.4930564846279399E-2</v>
      </c>
      <c r="D29" s="57">
        <f t="shared" si="1"/>
        <v>0.13734514221496802</v>
      </c>
      <c r="E29" s="57">
        <f t="shared" si="2"/>
        <v>2.2395847269419098E-2</v>
      </c>
      <c r="F29" s="57">
        <f t="shared" si="3"/>
        <v>0.37626093704010916</v>
      </c>
      <c r="G29" s="57">
        <f t="shared" si="4"/>
        <v>0.22005190913226125</v>
      </c>
      <c r="H29" s="57">
        <f t="shared" si="5"/>
        <v>0.22901559949696298</v>
      </c>
    </row>
    <row r="30" spans="2:8" x14ac:dyDescent="0.2">
      <c r="B30" s="54"/>
      <c r="C30" s="55"/>
      <c r="D30" s="55"/>
      <c r="E30" s="55"/>
      <c r="F30" s="55"/>
      <c r="G30" s="55"/>
      <c r="H30" s="55"/>
    </row>
    <row r="31" spans="2:8" x14ac:dyDescent="0.2">
      <c r="B31" s="54"/>
      <c r="C31" s="55"/>
      <c r="D31" s="55"/>
      <c r="E31" s="55"/>
      <c r="F31" s="55"/>
      <c r="G31" s="55"/>
      <c r="H31" s="55"/>
    </row>
    <row r="32" spans="2:8" x14ac:dyDescent="0.2">
      <c r="B32" s="54"/>
      <c r="C32" s="55"/>
      <c r="D32" s="55"/>
      <c r="E32" s="55"/>
      <c r="F32" s="55"/>
      <c r="G32" s="55"/>
      <c r="H32" s="55"/>
    </row>
    <row r="33" spans="2:11" x14ac:dyDescent="0.2">
      <c r="B33" s="10"/>
      <c r="C33" s="10"/>
      <c r="D33" s="10"/>
      <c r="E33" s="10"/>
      <c r="F33" s="10"/>
      <c r="G33" s="10"/>
      <c r="H33" s="10"/>
    </row>
    <row r="34" spans="2:11" ht="41.25" customHeight="1" x14ac:dyDescent="0.2">
      <c r="B34" s="51"/>
      <c r="C34" s="104" t="s">
        <v>221</v>
      </c>
      <c r="D34" s="105"/>
      <c r="E34" s="105"/>
      <c r="F34" s="105"/>
      <c r="G34" s="105"/>
      <c r="H34" s="52"/>
    </row>
    <row r="35" spans="2:11" ht="41.25" customHeight="1" x14ac:dyDescent="0.2">
      <c r="B35" s="51"/>
      <c r="C35" s="87" t="s">
        <v>214</v>
      </c>
      <c r="D35" s="87"/>
      <c r="E35" s="87" t="s">
        <v>215</v>
      </c>
      <c r="F35" s="87"/>
      <c r="G35" s="87" t="s">
        <v>216</v>
      </c>
      <c r="H35" s="106"/>
    </row>
    <row r="36" spans="2:11" ht="41.25" customHeight="1" thickBot="1" x14ac:dyDescent="0.25">
      <c r="B36" s="51"/>
      <c r="C36" s="16" t="s">
        <v>217</v>
      </c>
      <c r="D36" s="16" t="s">
        <v>218</v>
      </c>
      <c r="E36" s="16" t="s">
        <v>219</v>
      </c>
      <c r="F36" s="16" t="s">
        <v>220</v>
      </c>
      <c r="G36" s="87"/>
      <c r="H36" s="106"/>
      <c r="I36" s="16" t="s">
        <v>222</v>
      </c>
      <c r="J36" s="16" t="s">
        <v>223</v>
      </c>
      <c r="K36" s="58" t="s">
        <v>52</v>
      </c>
    </row>
    <row r="37" spans="2:11" ht="20.100000000000001" customHeight="1" thickBot="1" x14ac:dyDescent="0.25">
      <c r="B37" s="3" t="s">
        <v>22</v>
      </c>
      <c r="C37" s="19">
        <v>135</v>
      </c>
      <c r="D37" s="19">
        <v>1138</v>
      </c>
      <c r="E37" s="19">
        <v>160</v>
      </c>
      <c r="F37" s="19">
        <v>3009</v>
      </c>
      <c r="G37" s="19">
        <v>1632</v>
      </c>
      <c r="H37" s="53"/>
      <c r="I37" s="33">
        <v>6618</v>
      </c>
      <c r="J37" s="33">
        <v>4</v>
      </c>
      <c r="K37" s="33">
        <f>I37-J37+G37</f>
        <v>8246</v>
      </c>
    </row>
    <row r="38" spans="2:11" ht="20.100000000000001" customHeight="1" thickBot="1" x14ac:dyDescent="0.25">
      <c r="B38" s="4" t="s">
        <v>23</v>
      </c>
      <c r="C38" s="20">
        <v>21</v>
      </c>
      <c r="D38" s="20">
        <v>138</v>
      </c>
      <c r="E38" s="20">
        <v>20</v>
      </c>
      <c r="F38" s="20">
        <v>227</v>
      </c>
      <c r="G38" s="20">
        <v>117</v>
      </c>
      <c r="H38" s="53"/>
      <c r="I38" s="33">
        <v>804</v>
      </c>
      <c r="J38" s="33">
        <v>0</v>
      </c>
      <c r="K38" s="33">
        <f t="shared" ref="K38:K54" si="6">I38-J38+G38</f>
        <v>921</v>
      </c>
    </row>
    <row r="39" spans="2:11" ht="20.100000000000001" customHeight="1" thickBot="1" x14ac:dyDescent="0.25">
      <c r="B39" s="4" t="s">
        <v>24</v>
      </c>
      <c r="C39" s="20">
        <v>4</v>
      </c>
      <c r="D39" s="20">
        <v>114</v>
      </c>
      <c r="E39" s="20">
        <v>7</v>
      </c>
      <c r="F39" s="20">
        <v>225</v>
      </c>
      <c r="G39" s="20">
        <v>116</v>
      </c>
      <c r="H39" s="53"/>
      <c r="I39" s="33">
        <v>650</v>
      </c>
      <c r="J39" s="33">
        <v>1</v>
      </c>
      <c r="K39" s="33">
        <f t="shared" si="6"/>
        <v>765</v>
      </c>
    </row>
    <row r="40" spans="2:11" ht="20.100000000000001" customHeight="1" thickBot="1" x14ac:dyDescent="0.25">
      <c r="B40" s="4" t="s">
        <v>25</v>
      </c>
      <c r="C40" s="20">
        <v>10</v>
      </c>
      <c r="D40" s="20">
        <v>239</v>
      </c>
      <c r="E40" s="20">
        <v>9</v>
      </c>
      <c r="F40" s="20">
        <v>660</v>
      </c>
      <c r="G40" s="20">
        <v>195</v>
      </c>
      <c r="H40" s="53"/>
      <c r="I40" s="33">
        <v>1363</v>
      </c>
      <c r="J40" s="33">
        <v>0</v>
      </c>
      <c r="K40" s="33">
        <f t="shared" si="6"/>
        <v>1558</v>
      </c>
    </row>
    <row r="41" spans="2:11" ht="20.100000000000001" customHeight="1" thickBot="1" x14ac:dyDescent="0.25">
      <c r="B41" s="4" t="s">
        <v>26</v>
      </c>
      <c r="C41" s="20">
        <v>54</v>
      </c>
      <c r="D41" s="20">
        <v>677</v>
      </c>
      <c r="E41" s="20">
        <v>150</v>
      </c>
      <c r="F41" s="20">
        <v>846</v>
      </c>
      <c r="G41" s="20">
        <v>190</v>
      </c>
      <c r="H41" s="53"/>
      <c r="I41" s="33">
        <v>1996</v>
      </c>
      <c r="J41" s="33">
        <v>0</v>
      </c>
      <c r="K41" s="33">
        <f t="shared" si="6"/>
        <v>2186</v>
      </c>
    </row>
    <row r="42" spans="2:11" ht="20.100000000000001" customHeight="1" thickBot="1" x14ac:dyDescent="0.25">
      <c r="B42" s="4" t="s">
        <v>27</v>
      </c>
      <c r="C42" s="20">
        <v>6</v>
      </c>
      <c r="D42" s="20">
        <v>71</v>
      </c>
      <c r="E42" s="20">
        <v>18</v>
      </c>
      <c r="F42" s="20">
        <v>192</v>
      </c>
      <c r="G42" s="20">
        <v>81</v>
      </c>
      <c r="H42" s="53"/>
      <c r="I42" s="33">
        <v>340</v>
      </c>
      <c r="J42" s="33">
        <v>0</v>
      </c>
      <c r="K42" s="33">
        <f t="shared" si="6"/>
        <v>421</v>
      </c>
    </row>
    <row r="43" spans="2:11" ht="20.100000000000001" customHeight="1" thickBot="1" x14ac:dyDescent="0.25">
      <c r="B43" s="4" t="s">
        <v>28</v>
      </c>
      <c r="C43" s="20">
        <v>16</v>
      </c>
      <c r="D43" s="20">
        <v>110</v>
      </c>
      <c r="E43" s="20">
        <v>37</v>
      </c>
      <c r="F43" s="20">
        <v>530</v>
      </c>
      <c r="G43" s="20">
        <v>390</v>
      </c>
      <c r="H43" s="53"/>
      <c r="I43" s="33">
        <v>802</v>
      </c>
      <c r="J43" s="33">
        <v>0</v>
      </c>
      <c r="K43" s="33">
        <f t="shared" si="6"/>
        <v>1192</v>
      </c>
    </row>
    <row r="44" spans="2:11" ht="20.100000000000001" customHeight="1" thickBot="1" x14ac:dyDescent="0.25">
      <c r="B44" s="4" t="s">
        <v>29</v>
      </c>
      <c r="C44" s="20">
        <v>24</v>
      </c>
      <c r="D44" s="20">
        <v>210</v>
      </c>
      <c r="E44" s="20">
        <v>15</v>
      </c>
      <c r="F44" s="20">
        <v>635</v>
      </c>
      <c r="G44" s="20">
        <v>282</v>
      </c>
      <c r="H44" s="53"/>
      <c r="I44" s="33">
        <v>1082</v>
      </c>
      <c r="J44" s="33">
        <v>2</v>
      </c>
      <c r="K44" s="33">
        <f t="shared" si="6"/>
        <v>1362</v>
      </c>
    </row>
    <row r="45" spans="2:11" ht="20.100000000000001" customHeight="1" thickBot="1" x14ac:dyDescent="0.25">
      <c r="B45" s="4" t="s">
        <v>30</v>
      </c>
      <c r="C45" s="20">
        <v>49</v>
      </c>
      <c r="D45" s="20">
        <v>390</v>
      </c>
      <c r="E45" s="20">
        <v>75</v>
      </c>
      <c r="F45" s="20">
        <v>1907</v>
      </c>
      <c r="G45" s="20">
        <v>1631</v>
      </c>
      <c r="H45" s="53"/>
      <c r="I45" s="33">
        <v>3400</v>
      </c>
      <c r="J45" s="33">
        <v>3</v>
      </c>
      <c r="K45" s="33">
        <f t="shared" si="6"/>
        <v>5028</v>
      </c>
    </row>
    <row r="46" spans="2:11" ht="20.100000000000001" customHeight="1" thickBot="1" x14ac:dyDescent="0.25">
      <c r="B46" s="4" t="s">
        <v>31</v>
      </c>
      <c r="C46" s="20">
        <v>104</v>
      </c>
      <c r="D46" s="20">
        <v>839</v>
      </c>
      <c r="E46" s="20">
        <v>199</v>
      </c>
      <c r="F46" s="20">
        <v>1528</v>
      </c>
      <c r="G46" s="20">
        <v>1236</v>
      </c>
      <c r="H46" s="53"/>
      <c r="I46" s="33">
        <v>3910</v>
      </c>
      <c r="J46" s="33">
        <v>0</v>
      </c>
      <c r="K46" s="33">
        <f t="shared" si="6"/>
        <v>5146</v>
      </c>
    </row>
    <row r="47" spans="2:11" ht="20.100000000000001" customHeight="1" thickBot="1" x14ac:dyDescent="0.25">
      <c r="B47" s="4" t="s">
        <v>32</v>
      </c>
      <c r="C47" s="20">
        <v>6</v>
      </c>
      <c r="D47" s="20">
        <v>127</v>
      </c>
      <c r="E47" s="20">
        <v>12</v>
      </c>
      <c r="F47" s="20">
        <v>170</v>
      </c>
      <c r="G47" s="20">
        <v>92</v>
      </c>
      <c r="H47" s="53"/>
      <c r="I47" s="33">
        <v>374</v>
      </c>
      <c r="J47" s="33">
        <v>0</v>
      </c>
      <c r="K47" s="33">
        <f t="shared" si="6"/>
        <v>466</v>
      </c>
    </row>
    <row r="48" spans="2:11" ht="20.100000000000001" customHeight="1" thickBot="1" x14ac:dyDescent="0.25">
      <c r="B48" s="4" t="s">
        <v>33</v>
      </c>
      <c r="C48" s="20">
        <v>28</v>
      </c>
      <c r="D48" s="20">
        <v>205</v>
      </c>
      <c r="E48" s="20">
        <v>23</v>
      </c>
      <c r="F48" s="20">
        <v>685</v>
      </c>
      <c r="G48" s="20">
        <v>276</v>
      </c>
      <c r="H48" s="53"/>
      <c r="I48" s="33">
        <v>1131</v>
      </c>
      <c r="J48" s="33">
        <v>0</v>
      </c>
      <c r="K48" s="33">
        <f t="shared" si="6"/>
        <v>1407</v>
      </c>
    </row>
    <row r="49" spans="2:11" ht="20.100000000000001" customHeight="1" thickBot="1" x14ac:dyDescent="0.25">
      <c r="B49" s="4" t="s">
        <v>34</v>
      </c>
      <c r="C49" s="20">
        <v>78</v>
      </c>
      <c r="D49" s="20">
        <v>234</v>
      </c>
      <c r="E49" s="20">
        <v>85</v>
      </c>
      <c r="F49" s="20">
        <v>2353</v>
      </c>
      <c r="G49" s="20">
        <v>1345</v>
      </c>
      <c r="H49" s="53"/>
      <c r="I49" s="33">
        <v>4124</v>
      </c>
      <c r="J49" s="33">
        <v>5</v>
      </c>
      <c r="K49" s="33">
        <f t="shared" si="6"/>
        <v>5464</v>
      </c>
    </row>
    <row r="50" spans="2:11" ht="20.100000000000001" customHeight="1" thickBot="1" x14ac:dyDescent="0.25">
      <c r="B50" s="4" t="s">
        <v>35</v>
      </c>
      <c r="C50" s="20">
        <v>8</v>
      </c>
      <c r="D50" s="20">
        <v>334</v>
      </c>
      <c r="E50" s="20">
        <v>3</v>
      </c>
      <c r="F50" s="20">
        <v>538</v>
      </c>
      <c r="G50" s="20">
        <v>236</v>
      </c>
      <c r="H50" s="53"/>
      <c r="I50" s="33">
        <v>1161</v>
      </c>
      <c r="J50" s="33">
        <v>0</v>
      </c>
      <c r="K50" s="33">
        <f t="shared" si="6"/>
        <v>1397</v>
      </c>
    </row>
    <row r="51" spans="2:11" ht="20.100000000000001" customHeight="1" thickBot="1" x14ac:dyDescent="0.25">
      <c r="B51" s="4" t="s">
        <v>36</v>
      </c>
      <c r="C51" s="20">
        <v>6</v>
      </c>
      <c r="D51" s="20">
        <v>34</v>
      </c>
      <c r="E51" s="20">
        <v>11</v>
      </c>
      <c r="F51" s="20">
        <v>86</v>
      </c>
      <c r="G51" s="20">
        <v>63</v>
      </c>
      <c r="H51" s="53"/>
      <c r="I51" s="33">
        <v>385</v>
      </c>
      <c r="J51" s="33">
        <v>0</v>
      </c>
      <c r="K51" s="33">
        <f t="shared" si="6"/>
        <v>448</v>
      </c>
    </row>
    <row r="52" spans="2:11" ht="20.100000000000001" customHeight="1" thickBot="1" x14ac:dyDescent="0.25">
      <c r="B52" s="5" t="s">
        <v>37</v>
      </c>
      <c r="C52" s="20">
        <v>9</v>
      </c>
      <c r="D52" s="20">
        <v>246</v>
      </c>
      <c r="E52" s="20">
        <v>13</v>
      </c>
      <c r="F52" s="20">
        <v>441</v>
      </c>
      <c r="G52" s="20">
        <v>312</v>
      </c>
      <c r="H52" s="53"/>
      <c r="I52" s="33">
        <v>915</v>
      </c>
      <c r="J52" s="33">
        <v>0</v>
      </c>
      <c r="K52" s="33">
        <f t="shared" si="6"/>
        <v>1227</v>
      </c>
    </row>
    <row r="53" spans="2:11" ht="20.100000000000001" customHeight="1" thickBot="1" x14ac:dyDescent="0.25">
      <c r="B53" s="6" t="s">
        <v>38</v>
      </c>
      <c r="C53" s="21">
        <v>0</v>
      </c>
      <c r="D53" s="21">
        <v>27</v>
      </c>
      <c r="E53" s="21">
        <v>0</v>
      </c>
      <c r="F53" s="21">
        <v>30</v>
      </c>
      <c r="G53" s="21">
        <v>30</v>
      </c>
      <c r="H53" s="53"/>
      <c r="I53" s="33">
        <v>109</v>
      </c>
      <c r="J53" s="33">
        <v>0</v>
      </c>
      <c r="K53" s="33">
        <f t="shared" si="6"/>
        <v>139</v>
      </c>
    </row>
    <row r="54" spans="2:11" ht="20.100000000000001" customHeight="1" thickBot="1" x14ac:dyDescent="0.25">
      <c r="B54" s="7" t="s">
        <v>39</v>
      </c>
      <c r="C54" s="9">
        <f>SUM(C37:C53)</f>
        <v>558</v>
      </c>
      <c r="D54" s="9">
        <f>SUM(D37:D53)</f>
        <v>5133</v>
      </c>
      <c r="E54" s="9">
        <f>SUM(E37:E53)</f>
        <v>837</v>
      </c>
      <c r="F54" s="9">
        <f>SUM(F37:F53)</f>
        <v>14062</v>
      </c>
      <c r="G54" s="9">
        <f>SUM(G37:G53)</f>
        <v>8224</v>
      </c>
      <c r="H54" s="15"/>
      <c r="I54" s="9">
        <f>SUM(I37:I53)</f>
        <v>29164</v>
      </c>
      <c r="J54" s="9">
        <f>SUM(J37:J53)</f>
        <v>15</v>
      </c>
      <c r="K54" s="9">
        <f t="shared" si="6"/>
        <v>37373</v>
      </c>
    </row>
    <row r="55" spans="2:11" x14ac:dyDescent="0.2">
      <c r="C55" s="62"/>
      <c r="D55" s="62"/>
      <c r="E55" s="62"/>
      <c r="F55" s="62"/>
      <c r="G55" s="62"/>
      <c r="I55" s="62"/>
      <c r="J55" s="62"/>
      <c r="K55" s="62"/>
    </row>
  </sheetData>
  <mergeCells count="10">
    <mergeCell ref="C34:G34"/>
    <mergeCell ref="C35:D35"/>
    <mergeCell ref="E35:F35"/>
    <mergeCell ref="G35:G36"/>
    <mergeCell ref="H35:H36"/>
    <mergeCell ref="C9:H9"/>
    <mergeCell ref="C10:D10"/>
    <mergeCell ref="E10:F10"/>
    <mergeCell ref="G10:G11"/>
    <mergeCell ref="H10:H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R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9.875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0.5" customWidth="1"/>
    <col min="17" max="17" width="20.375" bestFit="1" customWidth="1"/>
    <col min="18" max="18" width="7.25" bestFit="1" customWidth="1"/>
    <col min="19" max="19" width="14.75" customWidth="1"/>
  </cols>
  <sheetData>
    <row r="9" spans="2:18" ht="44.25" customHeight="1" thickBot="1" x14ac:dyDescent="0.25">
      <c r="C9" s="68" t="s">
        <v>68</v>
      </c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</row>
    <row r="10" spans="2:18" ht="76.5" customHeight="1" thickBot="1" x14ac:dyDescent="0.25">
      <c r="C10" s="8" t="s">
        <v>52</v>
      </c>
      <c r="D10" s="8" t="s">
        <v>53</v>
      </c>
      <c r="E10" s="8" t="s">
        <v>54</v>
      </c>
      <c r="F10" s="8" t="s">
        <v>55</v>
      </c>
      <c r="G10" s="8" t="s">
        <v>56</v>
      </c>
      <c r="H10" s="8" t="s">
        <v>57</v>
      </c>
      <c r="I10" s="8" t="s">
        <v>58</v>
      </c>
      <c r="J10" s="8" t="s">
        <v>59</v>
      </c>
      <c r="K10" s="8" t="s">
        <v>60</v>
      </c>
      <c r="L10" s="8" t="s">
        <v>61</v>
      </c>
      <c r="M10" s="8" t="s">
        <v>62</v>
      </c>
      <c r="N10" s="8" t="s">
        <v>63</v>
      </c>
      <c r="O10" s="8" t="s">
        <v>64</v>
      </c>
      <c r="P10" s="8" t="s">
        <v>65</v>
      </c>
      <c r="Q10" s="8" t="s">
        <v>66</v>
      </c>
      <c r="R10" s="8" t="s">
        <v>67</v>
      </c>
    </row>
    <row r="11" spans="2:18" ht="20.100000000000001" customHeight="1" thickBot="1" x14ac:dyDescent="0.25">
      <c r="B11" s="3" t="s">
        <v>22</v>
      </c>
      <c r="C11" s="19">
        <v>9678</v>
      </c>
      <c r="D11" s="19">
        <v>4</v>
      </c>
      <c r="E11" s="19">
        <v>0</v>
      </c>
      <c r="F11" s="19">
        <v>0</v>
      </c>
      <c r="G11" s="19">
        <v>4746</v>
      </c>
      <c r="H11" s="19">
        <v>1278</v>
      </c>
      <c r="I11" s="19">
        <v>419</v>
      </c>
      <c r="J11" s="19">
        <v>565</v>
      </c>
      <c r="K11" s="19">
        <v>89</v>
      </c>
      <c r="L11" s="19">
        <v>327</v>
      </c>
      <c r="M11" s="19">
        <v>66</v>
      </c>
      <c r="N11" s="19">
        <v>39</v>
      </c>
      <c r="O11" s="19">
        <v>12</v>
      </c>
      <c r="P11" s="19">
        <v>661</v>
      </c>
      <c r="Q11" s="19">
        <v>1244</v>
      </c>
      <c r="R11" s="19">
        <v>228</v>
      </c>
    </row>
    <row r="12" spans="2:18" ht="20.100000000000001" customHeight="1" thickBot="1" x14ac:dyDescent="0.25">
      <c r="B12" s="4" t="s">
        <v>23</v>
      </c>
      <c r="C12" s="20">
        <v>930</v>
      </c>
      <c r="D12" s="20">
        <v>0</v>
      </c>
      <c r="E12" s="20">
        <v>0</v>
      </c>
      <c r="F12" s="20">
        <v>0</v>
      </c>
      <c r="G12" s="20">
        <v>541</v>
      </c>
      <c r="H12" s="20">
        <v>66</v>
      </c>
      <c r="I12" s="20">
        <v>9</v>
      </c>
      <c r="J12" s="20">
        <v>28</v>
      </c>
      <c r="K12" s="20">
        <v>0</v>
      </c>
      <c r="L12" s="20">
        <v>13</v>
      </c>
      <c r="M12" s="20">
        <v>19</v>
      </c>
      <c r="N12" s="20">
        <v>28</v>
      </c>
      <c r="O12" s="20">
        <v>4</v>
      </c>
      <c r="P12" s="20">
        <v>88</v>
      </c>
      <c r="Q12" s="20">
        <v>128</v>
      </c>
      <c r="R12" s="20">
        <v>6</v>
      </c>
    </row>
    <row r="13" spans="2:18" ht="20.100000000000001" customHeight="1" thickBot="1" x14ac:dyDescent="0.25">
      <c r="B13" s="4" t="s">
        <v>24</v>
      </c>
      <c r="C13" s="20">
        <v>913</v>
      </c>
      <c r="D13" s="20">
        <v>0</v>
      </c>
      <c r="E13" s="20">
        <v>0</v>
      </c>
      <c r="F13" s="20">
        <v>0</v>
      </c>
      <c r="G13" s="20">
        <v>379</v>
      </c>
      <c r="H13" s="20">
        <v>116</v>
      </c>
      <c r="I13" s="20">
        <v>43</v>
      </c>
      <c r="J13" s="20">
        <v>61</v>
      </c>
      <c r="K13" s="20">
        <v>15</v>
      </c>
      <c r="L13" s="20">
        <v>15</v>
      </c>
      <c r="M13" s="20">
        <v>2</v>
      </c>
      <c r="N13" s="20">
        <v>1</v>
      </c>
      <c r="O13" s="20">
        <v>2</v>
      </c>
      <c r="P13" s="20">
        <v>136</v>
      </c>
      <c r="Q13" s="20">
        <v>123</v>
      </c>
      <c r="R13" s="20">
        <v>20</v>
      </c>
    </row>
    <row r="14" spans="2:18" ht="20.100000000000001" customHeight="1" thickBot="1" x14ac:dyDescent="0.25">
      <c r="B14" s="4" t="s">
        <v>25</v>
      </c>
      <c r="C14" s="20">
        <v>1976</v>
      </c>
      <c r="D14" s="20">
        <v>0</v>
      </c>
      <c r="E14" s="20">
        <v>0</v>
      </c>
      <c r="F14" s="20">
        <v>0</v>
      </c>
      <c r="G14" s="20">
        <v>1115</v>
      </c>
      <c r="H14" s="20">
        <v>231</v>
      </c>
      <c r="I14" s="20">
        <v>104</v>
      </c>
      <c r="J14" s="20">
        <v>90</v>
      </c>
      <c r="K14" s="20">
        <v>16</v>
      </c>
      <c r="L14" s="20">
        <v>86</v>
      </c>
      <c r="M14" s="20">
        <v>2</v>
      </c>
      <c r="N14" s="20">
        <v>0</v>
      </c>
      <c r="O14" s="20">
        <v>6</v>
      </c>
      <c r="P14" s="20">
        <v>210</v>
      </c>
      <c r="Q14" s="20">
        <v>115</v>
      </c>
      <c r="R14" s="20">
        <v>1</v>
      </c>
    </row>
    <row r="15" spans="2:18" ht="20.100000000000001" customHeight="1" thickBot="1" x14ac:dyDescent="0.25">
      <c r="B15" s="4" t="s">
        <v>26</v>
      </c>
      <c r="C15" s="20">
        <v>2429</v>
      </c>
      <c r="D15" s="20">
        <v>1</v>
      </c>
      <c r="E15" s="20">
        <v>0</v>
      </c>
      <c r="F15" s="20">
        <v>0</v>
      </c>
      <c r="G15" s="20">
        <v>1380</v>
      </c>
      <c r="H15" s="20">
        <v>336</v>
      </c>
      <c r="I15" s="20">
        <v>67</v>
      </c>
      <c r="J15" s="20">
        <v>94</v>
      </c>
      <c r="K15" s="20">
        <v>7</v>
      </c>
      <c r="L15" s="20">
        <v>73</v>
      </c>
      <c r="M15" s="20">
        <v>7</v>
      </c>
      <c r="N15" s="20">
        <v>20</v>
      </c>
      <c r="O15" s="20">
        <v>5</v>
      </c>
      <c r="P15" s="20">
        <v>198</v>
      </c>
      <c r="Q15" s="20">
        <v>110</v>
      </c>
      <c r="R15" s="20">
        <v>131</v>
      </c>
    </row>
    <row r="16" spans="2:18" ht="20.100000000000001" customHeight="1" thickBot="1" x14ac:dyDescent="0.25">
      <c r="B16" s="4" t="s">
        <v>27</v>
      </c>
      <c r="C16" s="20">
        <v>482</v>
      </c>
      <c r="D16" s="20">
        <v>0</v>
      </c>
      <c r="E16" s="20">
        <v>0</v>
      </c>
      <c r="F16" s="20">
        <v>0</v>
      </c>
      <c r="G16" s="20">
        <v>203</v>
      </c>
      <c r="H16" s="20">
        <v>86</v>
      </c>
      <c r="I16" s="20">
        <v>7</v>
      </c>
      <c r="J16" s="20">
        <v>23</v>
      </c>
      <c r="K16" s="20">
        <v>1</v>
      </c>
      <c r="L16" s="20">
        <v>9</v>
      </c>
      <c r="M16" s="20">
        <v>0</v>
      </c>
      <c r="N16" s="20">
        <v>9</v>
      </c>
      <c r="O16" s="20">
        <v>0</v>
      </c>
      <c r="P16" s="20">
        <v>56</v>
      </c>
      <c r="Q16" s="20">
        <v>65</v>
      </c>
      <c r="R16" s="20">
        <v>23</v>
      </c>
    </row>
    <row r="17" spans="2:18" ht="20.100000000000001" customHeight="1" thickBot="1" x14ac:dyDescent="0.25">
      <c r="B17" s="4" t="s">
        <v>28</v>
      </c>
      <c r="C17" s="20">
        <v>1468</v>
      </c>
      <c r="D17" s="20">
        <v>0</v>
      </c>
      <c r="E17" s="20">
        <v>0</v>
      </c>
      <c r="F17" s="20">
        <v>0</v>
      </c>
      <c r="G17" s="20">
        <v>817</v>
      </c>
      <c r="H17" s="20">
        <v>196</v>
      </c>
      <c r="I17" s="20">
        <v>64</v>
      </c>
      <c r="J17" s="20">
        <v>68</v>
      </c>
      <c r="K17" s="20">
        <v>20</v>
      </c>
      <c r="L17" s="20">
        <v>34</v>
      </c>
      <c r="M17" s="20">
        <v>5</v>
      </c>
      <c r="N17" s="20">
        <v>63</v>
      </c>
      <c r="O17" s="20">
        <v>8</v>
      </c>
      <c r="P17" s="20">
        <v>38</v>
      </c>
      <c r="Q17" s="20">
        <v>143</v>
      </c>
      <c r="R17" s="20">
        <v>12</v>
      </c>
    </row>
    <row r="18" spans="2:18" ht="20.100000000000001" customHeight="1" thickBot="1" x14ac:dyDescent="0.25">
      <c r="B18" s="4" t="s">
        <v>29</v>
      </c>
      <c r="C18" s="20">
        <v>1606</v>
      </c>
      <c r="D18" s="20">
        <v>0</v>
      </c>
      <c r="E18" s="20">
        <v>0</v>
      </c>
      <c r="F18" s="20">
        <v>0</v>
      </c>
      <c r="G18" s="20">
        <v>747</v>
      </c>
      <c r="H18" s="20">
        <v>292</v>
      </c>
      <c r="I18" s="20">
        <v>91</v>
      </c>
      <c r="J18" s="20">
        <v>24</v>
      </c>
      <c r="K18" s="20">
        <v>6</v>
      </c>
      <c r="L18" s="20">
        <v>86</v>
      </c>
      <c r="M18" s="20">
        <v>20</v>
      </c>
      <c r="N18" s="20">
        <v>54</v>
      </c>
      <c r="O18" s="20">
        <v>0</v>
      </c>
      <c r="P18" s="20">
        <v>94</v>
      </c>
      <c r="Q18" s="20">
        <v>182</v>
      </c>
      <c r="R18" s="20">
        <v>10</v>
      </c>
    </row>
    <row r="19" spans="2:18" ht="20.100000000000001" customHeight="1" thickBot="1" x14ac:dyDescent="0.25">
      <c r="B19" s="4" t="s">
        <v>30</v>
      </c>
      <c r="C19" s="20">
        <v>7233</v>
      </c>
      <c r="D19" s="20">
        <v>9</v>
      </c>
      <c r="E19" s="20">
        <v>0</v>
      </c>
      <c r="F19" s="20">
        <v>0</v>
      </c>
      <c r="G19" s="20">
        <v>3545</v>
      </c>
      <c r="H19" s="20">
        <v>1054</v>
      </c>
      <c r="I19" s="20">
        <v>398</v>
      </c>
      <c r="J19" s="20">
        <v>626</v>
      </c>
      <c r="K19" s="20">
        <v>116</v>
      </c>
      <c r="L19" s="20">
        <v>54</v>
      </c>
      <c r="M19" s="20">
        <v>57</v>
      </c>
      <c r="N19" s="20">
        <v>29</v>
      </c>
      <c r="O19" s="20">
        <v>20</v>
      </c>
      <c r="P19" s="20">
        <v>402</v>
      </c>
      <c r="Q19" s="20">
        <v>592</v>
      </c>
      <c r="R19" s="20">
        <v>331</v>
      </c>
    </row>
    <row r="20" spans="2:18" ht="20.100000000000001" customHeight="1" thickBot="1" x14ac:dyDescent="0.25">
      <c r="B20" s="4" t="s">
        <v>31</v>
      </c>
      <c r="C20" s="20">
        <v>6616</v>
      </c>
      <c r="D20" s="20">
        <v>2</v>
      </c>
      <c r="E20" s="20">
        <v>0</v>
      </c>
      <c r="F20" s="20">
        <v>0</v>
      </c>
      <c r="G20" s="20">
        <v>3204</v>
      </c>
      <c r="H20" s="20">
        <v>1051</v>
      </c>
      <c r="I20" s="20">
        <v>609</v>
      </c>
      <c r="J20" s="20">
        <v>219</v>
      </c>
      <c r="K20" s="20">
        <v>53</v>
      </c>
      <c r="L20" s="20">
        <v>38</v>
      </c>
      <c r="M20" s="20">
        <v>16</v>
      </c>
      <c r="N20" s="20">
        <v>14</v>
      </c>
      <c r="O20" s="20">
        <v>10</v>
      </c>
      <c r="P20" s="20">
        <v>425</v>
      </c>
      <c r="Q20" s="20">
        <v>868</v>
      </c>
      <c r="R20" s="20">
        <v>107</v>
      </c>
    </row>
    <row r="21" spans="2:18" ht="20.100000000000001" customHeight="1" thickBot="1" x14ac:dyDescent="0.25">
      <c r="B21" s="4" t="s">
        <v>32</v>
      </c>
      <c r="C21" s="20">
        <v>642</v>
      </c>
      <c r="D21" s="20">
        <v>1</v>
      </c>
      <c r="E21" s="20">
        <v>0</v>
      </c>
      <c r="F21" s="20">
        <v>0</v>
      </c>
      <c r="G21" s="20">
        <v>278</v>
      </c>
      <c r="H21" s="20">
        <v>84</v>
      </c>
      <c r="I21" s="20">
        <v>19</v>
      </c>
      <c r="J21" s="20">
        <v>60</v>
      </c>
      <c r="K21" s="20">
        <v>8</v>
      </c>
      <c r="L21" s="20">
        <v>32</v>
      </c>
      <c r="M21" s="20">
        <v>0</v>
      </c>
      <c r="N21" s="20">
        <v>1</v>
      </c>
      <c r="O21" s="20">
        <v>8</v>
      </c>
      <c r="P21" s="20">
        <v>51</v>
      </c>
      <c r="Q21" s="20">
        <v>88</v>
      </c>
      <c r="R21" s="20">
        <v>12</v>
      </c>
    </row>
    <row r="22" spans="2:18" ht="20.100000000000001" customHeight="1" thickBot="1" x14ac:dyDescent="0.25">
      <c r="B22" s="4" t="s">
        <v>33</v>
      </c>
      <c r="C22" s="20">
        <v>1852</v>
      </c>
      <c r="D22" s="20">
        <v>1</v>
      </c>
      <c r="E22" s="20">
        <v>0</v>
      </c>
      <c r="F22" s="20">
        <v>0</v>
      </c>
      <c r="G22" s="20">
        <v>904</v>
      </c>
      <c r="H22" s="20">
        <v>234</v>
      </c>
      <c r="I22" s="20">
        <v>104</v>
      </c>
      <c r="J22" s="20">
        <v>142</v>
      </c>
      <c r="K22" s="20">
        <v>17</v>
      </c>
      <c r="L22" s="20">
        <v>44</v>
      </c>
      <c r="M22" s="20">
        <v>4</v>
      </c>
      <c r="N22" s="20">
        <v>12</v>
      </c>
      <c r="O22" s="20">
        <v>13</v>
      </c>
      <c r="P22" s="20">
        <v>58</v>
      </c>
      <c r="Q22" s="20">
        <v>308</v>
      </c>
      <c r="R22" s="20">
        <v>11</v>
      </c>
    </row>
    <row r="23" spans="2:18" ht="20.100000000000001" customHeight="1" thickBot="1" x14ac:dyDescent="0.25">
      <c r="B23" s="4" t="s">
        <v>34</v>
      </c>
      <c r="C23" s="20">
        <v>6595</v>
      </c>
      <c r="D23" s="20">
        <v>3</v>
      </c>
      <c r="E23" s="20">
        <v>0</v>
      </c>
      <c r="F23" s="20">
        <v>0</v>
      </c>
      <c r="G23" s="20">
        <v>3635</v>
      </c>
      <c r="H23" s="20">
        <v>315</v>
      </c>
      <c r="I23" s="20">
        <v>329</v>
      </c>
      <c r="J23" s="20">
        <v>606</v>
      </c>
      <c r="K23" s="20">
        <v>57</v>
      </c>
      <c r="L23" s="20">
        <v>159</v>
      </c>
      <c r="M23" s="20">
        <v>26</v>
      </c>
      <c r="N23" s="20">
        <v>10</v>
      </c>
      <c r="O23" s="20">
        <v>17</v>
      </c>
      <c r="P23" s="20">
        <v>375</v>
      </c>
      <c r="Q23" s="20">
        <v>856</v>
      </c>
      <c r="R23" s="20">
        <v>207</v>
      </c>
    </row>
    <row r="24" spans="2:18" ht="20.100000000000001" customHeight="1" thickBot="1" x14ac:dyDescent="0.25">
      <c r="B24" s="4" t="s">
        <v>35</v>
      </c>
      <c r="C24" s="20">
        <v>1886</v>
      </c>
      <c r="D24" s="20">
        <v>3</v>
      </c>
      <c r="E24" s="20">
        <v>0</v>
      </c>
      <c r="F24" s="20">
        <v>0</v>
      </c>
      <c r="G24" s="20">
        <v>1108</v>
      </c>
      <c r="H24" s="20">
        <v>178</v>
      </c>
      <c r="I24" s="20">
        <v>65</v>
      </c>
      <c r="J24" s="20">
        <v>105</v>
      </c>
      <c r="K24" s="20">
        <v>3</v>
      </c>
      <c r="L24" s="20">
        <v>12</v>
      </c>
      <c r="M24" s="20">
        <v>10</v>
      </c>
      <c r="N24" s="20">
        <v>2</v>
      </c>
      <c r="O24" s="20">
        <v>10</v>
      </c>
      <c r="P24" s="20">
        <v>132</v>
      </c>
      <c r="Q24" s="20">
        <v>239</v>
      </c>
      <c r="R24" s="20">
        <v>19</v>
      </c>
    </row>
    <row r="25" spans="2:18" ht="20.100000000000001" customHeight="1" thickBot="1" x14ac:dyDescent="0.25">
      <c r="B25" s="4" t="s">
        <v>36</v>
      </c>
      <c r="C25" s="20">
        <v>478</v>
      </c>
      <c r="D25" s="20">
        <v>0</v>
      </c>
      <c r="E25" s="20">
        <v>0</v>
      </c>
      <c r="F25" s="20">
        <v>0</v>
      </c>
      <c r="G25" s="20">
        <v>215</v>
      </c>
      <c r="H25" s="20">
        <v>81</v>
      </c>
      <c r="I25" s="20">
        <v>51</v>
      </c>
      <c r="J25" s="20">
        <v>30</v>
      </c>
      <c r="K25" s="20">
        <v>4</v>
      </c>
      <c r="L25" s="20">
        <v>2</v>
      </c>
      <c r="M25" s="20">
        <v>1</v>
      </c>
      <c r="N25" s="20">
        <v>0</v>
      </c>
      <c r="O25" s="20">
        <v>0</v>
      </c>
      <c r="P25" s="20">
        <v>19</v>
      </c>
      <c r="Q25" s="20">
        <v>64</v>
      </c>
      <c r="R25" s="20">
        <v>11</v>
      </c>
    </row>
    <row r="26" spans="2:18" ht="20.100000000000001" customHeight="1" thickBot="1" x14ac:dyDescent="0.25">
      <c r="B26" s="5" t="s">
        <v>37</v>
      </c>
      <c r="C26" s="20">
        <v>1576</v>
      </c>
      <c r="D26" s="20">
        <v>0</v>
      </c>
      <c r="E26" s="20">
        <v>0</v>
      </c>
      <c r="F26" s="20">
        <v>0</v>
      </c>
      <c r="G26" s="20">
        <v>906</v>
      </c>
      <c r="H26" s="20">
        <v>83</v>
      </c>
      <c r="I26" s="20">
        <v>87</v>
      </c>
      <c r="J26" s="20">
        <v>213</v>
      </c>
      <c r="K26" s="20">
        <v>16</v>
      </c>
      <c r="L26" s="20">
        <v>7</v>
      </c>
      <c r="M26" s="20">
        <v>4</v>
      </c>
      <c r="N26" s="20">
        <v>16</v>
      </c>
      <c r="O26" s="20">
        <v>3</v>
      </c>
      <c r="P26" s="20">
        <v>149</v>
      </c>
      <c r="Q26" s="20">
        <v>52</v>
      </c>
      <c r="R26" s="20">
        <v>40</v>
      </c>
    </row>
    <row r="27" spans="2:18" ht="20.100000000000001" customHeight="1" thickBot="1" x14ac:dyDescent="0.25">
      <c r="B27" s="6" t="s">
        <v>38</v>
      </c>
      <c r="C27" s="21">
        <v>196</v>
      </c>
      <c r="D27" s="21">
        <v>0</v>
      </c>
      <c r="E27" s="21">
        <v>0</v>
      </c>
      <c r="F27" s="21">
        <v>0</v>
      </c>
      <c r="G27" s="21">
        <v>73</v>
      </c>
      <c r="H27" s="21">
        <v>5</v>
      </c>
      <c r="I27" s="21">
        <v>73</v>
      </c>
      <c r="J27" s="21">
        <v>7</v>
      </c>
      <c r="K27" s="21">
        <v>0</v>
      </c>
      <c r="L27" s="21">
        <v>9</v>
      </c>
      <c r="M27" s="21">
        <v>1</v>
      </c>
      <c r="N27" s="21">
        <v>2</v>
      </c>
      <c r="O27" s="21">
        <v>0</v>
      </c>
      <c r="P27" s="21">
        <v>10</v>
      </c>
      <c r="Q27" s="21">
        <v>16</v>
      </c>
      <c r="R27" s="21">
        <v>0</v>
      </c>
    </row>
    <row r="28" spans="2:18" ht="20.100000000000001" customHeight="1" thickBot="1" x14ac:dyDescent="0.25">
      <c r="B28" s="7" t="s">
        <v>39</v>
      </c>
      <c r="C28" s="9">
        <f>SUM(C11:C27)</f>
        <v>46556</v>
      </c>
      <c r="D28" s="9">
        <f t="shared" ref="D28:R28" si="0">SUM(D11:D27)</f>
        <v>24</v>
      </c>
      <c r="E28" s="9">
        <f t="shared" si="0"/>
        <v>0</v>
      </c>
      <c r="F28" s="9">
        <f t="shared" si="0"/>
        <v>0</v>
      </c>
      <c r="G28" s="9">
        <f t="shared" si="0"/>
        <v>23796</v>
      </c>
      <c r="H28" s="9">
        <f t="shared" si="0"/>
        <v>5686</v>
      </c>
      <c r="I28" s="9">
        <f t="shared" si="0"/>
        <v>2539</v>
      </c>
      <c r="J28" s="9">
        <f t="shared" si="0"/>
        <v>2961</v>
      </c>
      <c r="K28" s="9">
        <f t="shared" si="0"/>
        <v>428</v>
      </c>
      <c r="L28" s="9">
        <f t="shared" si="0"/>
        <v>1000</v>
      </c>
      <c r="M28" s="9">
        <f t="shared" si="0"/>
        <v>240</v>
      </c>
      <c r="N28" s="9">
        <f t="shared" si="0"/>
        <v>300</v>
      </c>
      <c r="O28" s="9">
        <f t="shared" si="0"/>
        <v>118</v>
      </c>
      <c r="P28" s="9">
        <f t="shared" si="0"/>
        <v>3102</v>
      </c>
      <c r="Q28" s="9">
        <f t="shared" si="0"/>
        <v>5193</v>
      </c>
      <c r="R28" s="9">
        <f t="shared" si="0"/>
        <v>1169</v>
      </c>
    </row>
    <row r="29" spans="2:18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</sheetData>
  <mergeCells count="1">
    <mergeCell ref="C9:R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V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5" customWidth="1"/>
    <col min="4" max="4" width="9.125" bestFit="1" customWidth="1"/>
    <col min="5" max="5" width="9.7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8" spans="2:22" ht="45.75" customHeight="1" x14ac:dyDescent="0.2"/>
    <row r="9" spans="2:22" ht="44.25" customHeight="1" thickBot="1" x14ac:dyDescent="0.25">
      <c r="C9" s="75" t="s">
        <v>69</v>
      </c>
      <c r="D9" s="68"/>
      <c r="E9" s="68"/>
      <c r="F9" s="76"/>
      <c r="G9" s="75" t="s">
        <v>70</v>
      </c>
      <c r="H9" s="68"/>
      <c r="I9" s="68"/>
      <c r="J9" s="76"/>
      <c r="K9" s="75" t="s">
        <v>71</v>
      </c>
      <c r="L9" s="68"/>
      <c r="M9" s="68"/>
      <c r="N9" s="68"/>
      <c r="O9" s="68"/>
      <c r="P9" s="76"/>
      <c r="Q9" s="75" t="s">
        <v>72</v>
      </c>
      <c r="R9" s="68"/>
      <c r="S9" s="68"/>
      <c r="T9" s="68"/>
      <c r="U9" s="68"/>
      <c r="V9" s="76"/>
    </row>
    <row r="10" spans="2:22" ht="42" customHeight="1" thickBot="1" x14ac:dyDescent="0.25">
      <c r="C10" s="8" t="s">
        <v>52</v>
      </c>
      <c r="D10" s="8" t="s">
        <v>73</v>
      </c>
      <c r="E10" s="8" t="s">
        <v>74</v>
      </c>
      <c r="F10" s="8" t="s">
        <v>75</v>
      </c>
      <c r="G10" s="8" t="s">
        <v>48</v>
      </c>
      <c r="H10" s="8" t="s">
        <v>49</v>
      </c>
      <c r="I10" s="8" t="s">
        <v>50</v>
      </c>
      <c r="J10" s="8" t="s">
        <v>51</v>
      </c>
      <c r="K10" s="8" t="s">
        <v>76</v>
      </c>
      <c r="L10" s="8" t="s">
        <v>77</v>
      </c>
      <c r="M10" s="8" t="s">
        <v>49</v>
      </c>
      <c r="N10" s="8" t="s">
        <v>78</v>
      </c>
      <c r="O10" s="8" t="s">
        <v>79</v>
      </c>
      <c r="P10" s="8" t="s">
        <v>51</v>
      </c>
      <c r="Q10" s="8" t="s">
        <v>76</v>
      </c>
      <c r="R10" s="8" t="s">
        <v>77</v>
      </c>
      <c r="S10" s="8" t="s">
        <v>49</v>
      </c>
      <c r="T10" s="8" t="s">
        <v>78</v>
      </c>
      <c r="U10" s="8" t="s">
        <v>79</v>
      </c>
      <c r="V10" s="8" t="s">
        <v>51</v>
      </c>
    </row>
    <row r="11" spans="2:22" ht="20.100000000000001" customHeight="1" thickBot="1" x14ac:dyDescent="0.25">
      <c r="B11" s="3" t="s">
        <v>22</v>
      </c>
      <c r="C11" s="19">
        <v>457</v>
      </c>
      <c r="D11" s="19">
        <v>188</v>
      </c>
      <c r="E11" s="19">
        <v>199</v>
      </c>
      <c r="F11" s="19">
        <v>70</v>
      </c>
      <c r="G11" s="19">
        <v>163</v>
      </c>
      <c r="H11" s="19">
        <v>0</v>
      </c>
      <c r="I11" s="19">
        <v>168</v>
      </c>
      <c r="J11" s="19">
        <v>30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168</v>
      </c>
      <c r="R11" s="19">
        <v>179</v>
      </c>
      <c r="S11" s="19">
        <v>1</v>
      </c>
      <c r="T11" s="19">
        <v>5</v>
      </c>
      <c r="U11" s="19">
        <v>138</v>
      </c>
      <c r="V11" s="19">
        <v>420</v>
      </c>
    </row>
    <row r="12" spans="2:22" ht="20.100000000000001" customHeight="1" thickBot="1" x14ac:dyDescent="0.25">
      <c r="B12" s="4" t="s">
        <v>23</v>
      </c>
      <c r="C12" s="20">
        <v>57</v>
      </c>
      <c r="D12" s="20">
        <v>29</v>
      </c>
      <c r="E12" s="20">
        <v>18</v>
      </c>
      <c r="F12" s="20">
        <v>10</v>
      </c>
      <c r="G12" s="20">
        <v>24</v>
      </c>
      <c r="H12" s="20">
        <v>0</v>
      </c>
      <c r="I12" s="20">
        <v>23</v>
      </c>
      <c r="J12" s="20">
        <v>1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32</v>
      </c>
      <c r="R12" s="20">
        <v>32</v>
      </c>
      <c r="S12" s="20">
        <v>0</v>
      </c>
      <c r="T12" s="20">
        <v>4</v>
      </c>
      <c r="U12" s="20">
        <v>21</v>
      </c>
      <c r="V12" s="20">
        <v>75</v>
      </c>
    </row>
    <row r="13" spans="2:22" ht="20.100000000000001" customHeight="1" thickBot="1" x14ac:dyDescent="0.25">
      <c r="B13" s="4" t="s">
        <v>24</v>
      </c>
      <c r="C13" s="20">
        <v>37</v>
      </c>
      <c r="D13" s="20">
        <v>12</v>
      </c>
      <c r="E13" s="20">
        <v>14</v>
      </c>
      <c r="F13" s="20">
        <v>11</v>
      </c>
      <c r="G13" s="20">
        <v>19</v>
      </c>
      <c r="H13" s="20">
        <v>0</v>
      </c>
      <c r="I13" s="20">
        <v>18</v>
      </c>
      <c r="J13" s="20">
        <v>3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19</v>
      </c>
      <c r="R13" s="20">
        <v>19</v>
      </c>
      <c r="S13" s="20">
        <v>0</v>
      </c>
      <c r="T13" s="20">
        <v>0</v>
      </c>
      <c r="U13" s="20">
        <v>11</v>
      </c>
      <c r="V13" s="20">
        <v>46</v>
      </c>
    </row>
    <row r="14" spans="2:22" ht="20.100000000000001" customHeight="1" thickBot="1" x14ac:dyDescent="0.25">
      <c r="B14" s="4" t="s">
        <v>25</v>
      </c>
      <c r="C14" s="20">
        <v>55</v>
      </c>
      <c r="D14" s="20">
        <v>44</v>
      </c>
      <c r="E14" s="20">
        <v>7</v>
      </c>
      <c r="F14" s="20">
        <v>4</v>
      </c>
      <c r="G14" s="20">
        <v>23</v>
      </c>
      <c r="H14" s="20">
        <v>0</v>
      </c>
      <c r="I14" s="20">
        <v>23</v>
      </c>
      <c r="J14" s="20">
        <v>5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10</v>
      </c>
      <c r="R14" s="20">
        <v>18</v>
      </c>
      <c r="S14" s="20">
        <v>0</v>
      </c>
      <c r="T14" s="20">
        <v>0</v>
      </c>
      <c r="U14" s="20">
        <v>22</v>
      </c>
      <c r="V14" s="20">
        <v>49</v>
      </c>
    </row>
    <row r="15" spans="2:22" ht="20.100000000000001" customHeight="1" thickBot="1" x14ac:dyDescent="0.25">
      <c r="B15" s="4" t="s">
        <v>26</v>
      </c>
      <c r="C15" s="20">
        <v>317</v>
      </c>
      <c r="D15" s="20">
        <v>87</v>
      </c>
      <c r="E15" s="20">
        <v>198</v>
      </c>
      <c r="F15" s="20">
        <v>32</v>
      </c>
      <c r="G15" s="20">
        <v>219</v>
      </c>
      <c r="H15" s="20">
        <v>0</v>
      </c>
      <c r="I15" s="20">
        <v>211</v>
      </c>
      <c r="J15" s="20">
        <v>22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135</v>
      </c>
      <c r="R15" s="20">
        <v>153</v>
      </c>
      <c r="S15" s="20">
        <v>0</v>
      </c>
      <c r="T15" s="20">
        <v>25</v>
      </c>
      <c r="U15" s="20">
        <v>80</v>
      </c>
      <c r="V15" s="20">
        <v>247</v>
      </c>
    </row>
    <row r="16" spans="2:22" ht="20.100000000000001" customHeight="1" thickBot="1" x14ac:dyDescent="0.25">
      <c r="B16" s="4" t="s">
        <v>27</v>
      </c>
      <c r="C16" s="20">
        <v>20</v>
      </c>
      <c r="D16" s="20">
        <v>11</v>
      </c>
      <c r="E16" s="20">
        <v>5</v>
      </c>
      <c r="F16" s="20">
        <v>4</v>
      </c>
      <c r="G16" s="20">
        <v>11</v>
      </c>
      <c r="H16" s="20">
        <v>0</v>
      </c>
      <c r="I16" s="20">
        <v>10</v>
      </c>
      <c r="J16" s="20">
        <v>1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8</v>
      </c>
      <c r="R16" s="20">
        <v>9</v>
      </c>
      <c r="S16" s="20">
        <v>0</v>
      </c>
      <c r="T16" s="20">
        <v>0</v>
      </c>
      <c r="U16" s="20">
        <v>2</v>
      </c>
      <c r="V16" s="20">
        <v>17</v>
      </c>
    </row>
    <row r="17" spans="2:22" ht="20.100000000000001" customHeight="1" thickBot="1" x14ac:dyDescent="0.25">
      <c r="B17" s="4" t="s">
        <v>28</v>
      </c>
      <c r="C17" s="20">
        <v>134</v>
      </c>
      <c r="D17" s="20">
        <v>16</v>
      </c>
      <c r="E17" s="20">
        <v>12</v>
      </c>
      <c r="F17" s="20">
        <v>106</v>
      </c>
      <c r="G17" s="20">
        <v>25</v>
      </c>
      <c r="H17" s="20">
        <v>0</v>
      </c>
      <c r="I17" s="20">
        <v>21</v>
      </c>
      <c r="J17" s="20">
        <v>10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7</v>
      </c>
      <c r="R17" s="20">
        <v>7</v>
      </c>
      <c r="S17" s="20">
        <v>0</v>
      </c>
      <c r="T17" s="20">
        <v>1</v>
      </c>
      <c r="U17" s="20">
        <v>17</v>
      </c>
      <c r="V17" s="20">
        <v>43</v>
      </c>
    </row>
    <row r="18" spans="2:22" ht="20.100000000000001" customHeight="1" thickBot="1" x14ac:dyDescent="0.25">
      <c r="B18" s="4" t="s">
        <v>29</v>
      </c>
      <c r="C18" s="20">
        <v>87</v>
      </c>
      <c r="D18" s="20">
        <v>34</v>
      </c>
      <c r="E18" s="20">
        <v>14</v>
      </c>
      <c r="F18" s="20">
        <v>39</v>
      </c>
      <c r="G18" s="20">
        <v>18</v>
      </c>
      <c r="H18" s="20">
        <v>0</v>
      </c>
      <c r="I18" s="20">
        <v>18</v>
      </c>
      <c r="J18" s="20">
        <v>1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12</v>
      </c>
      <c r="R18" s="20">
        <v>12</v>
      </c>
      <c r="S18" s="20">
        <v>0</v>
      </c>
      <c r="T18" s="20">
        <v>0</v>
      </c>
      <c r="U18" s="20">
        <v>6</v>
      </c>
      <c r="V18" s="20">
        <v>58</v>
      </c>
    </row>
    <row r="19" spans="2:22" ht="20.100000000000001" customHeight="1" thickBot="1" x14ac:dyDescent="0.25">
      <c r="B19" s="4" t="s">
        <v>30</v>
      </c>
      <c r="C19" s="20">
        <v>271</v>
      </c>
      <c r="D19" s="20">
        <v>91</v>
      </c>
      <c r="E19" s="20">
        <v>105</v>
      </c>
      <c r="F19" s="20">
        <v>75</v>
      </c>
      <c r="G19" s="20">
        <v>52</v>
      </c>
      <c r="H19" s="20">
        <v>0</v>
      </c>
      <c r="I19" s="20">
        <v>52</v>
      </c>
      <c r="J19" s="20">
        <v>23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48</v>
      </c>
      <c r="R19" s="20">
        <v>70</v>
      </c>
      <c r="S19" s="20">
        <v>1</v>
      </c>
      <c r="T19" s="20">
        <v>8</v>
      </c>
      <c r="U19" s="20">
        <v>46</v>
      </c>
      <c r="V19" s="20">
        <v>207</v>
      </c>
    </row>
    <row r="20" spans="2:22" ht="20.100000000000001" customHeight="1" thickBot="1" x14ac:dyDescent="0.25">
      <c r="B20" s="4" t="s">
        <v>31</v>
      </c>
      <c r="C20" s="20">
        <v>261</v>
      </c>
      <c r="D20" s="20">
        <v>139</v>
      </c>
      <c r="E20" s="20">
        <v>93</v>
      </c>
      <c r="F20" s="20">
        <v>29</v>
      </c>
      <c r="G20" s="20">
        <v>43</v>
      </c>
      <c r="H20" s="20">
        <v>0</v>
      </c>
      <c r="I20" s="20">
        <v>41</v>
      </c>
      <c r="J20" s="20">
        <v>12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109</v>
      </c>
      <c r="R20" s="20">
        <v>124</v>
      </c>
      <c r="S20" s="20">
        <v>3</v>
      </c>
      <c r="T20" s="20">
        <v>19</v>
      </c>
      <c r="U20" s="20">
        <v>91</v>
      </c>
      <c r="V20" s="20">
        <v>295</v>
      </c>
    </row>
    <row r="21" spans="2:22" ht="20.100000000000001" customHeight="1" thickBot="1" x14ac:dyDescent="0.25">
      <c r="B21" s="4" t="s">
        <v>32</v>
      </c>
      <c r="C21" s="20">
        <v>36</v>
      </c>
      <c r="D21" s="20">
        <v>9</v>
      </c>
      <c r="E21" s="20">
        <v>19</v>
      </c>
      <c r="F21" s="20">
        <v>8</v>
      </c>
      <c r="G21" s="20">
        <v>18</v>
      </c>
      <c r="H21" s="20">
        <v>0</v>
      </c>
      <c r="I21" s="20">
        <v>18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15</v>
      </c>
      <c r="R21" s="20">
        <v>16</v>
      </c>
      <c r="S21" s="20">
        <v>0</v>
      </c>
      <c r="T21" s="20">
        <v>1</v>
      </c>
      <c r="U21" s="20">
        <v>14</v>
      </c>
      <c r="V21" s="20">
        <v>45</v>
      </c>
    </row>
    <row r="22" spans="2:22" ht="20.100000000000001" customHeight="1" thickBot="1" x14ac:dyDescent="0.25">
      <c r="B22" s="4" t="s">
        <v>33</v>
      </c>
      <c r="C22" s="20">
        <v>113</v>
      </c>
      <c r="D22" s="20">
        <v>34</v>
      </c>
      <c r="E22" s="20">
        <v>32</v>
      </c>
      <c r="F22" s="20">
        <v>47</v>
      </c>
      <c r="G22" s="20">
        <v>24</v>
      </c>
      <c r="H22" s="20">
        <v>0</v>
      </c>
      <c r="I22" s="20">
        <v>23</v>
      </c>
      <c r="J22" s="20">
        <v>9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14</v>
      </c>
      <c r="R22" s="20">
        <v>17</v>
      </c>
      <c r="S22" s="20">
        <v>0</v>
      </c>
      <c r="T22" s="20">
        <v>1</v>
      </c>
      <c r="U22" s="20">
        <v>19</v>
      </c>
      <c r="V22" s="20">
        <v>64</v>
      </c>
    </row>
    <row r="23" spans="2:22" ht="20.100000000000001" customHeight="1" thickBot="1" x14ac:dyDescent="0.25">
      <c r="B23" s="4" t="s">
        <v>34</v>
      </c>
      <c r="C23" s="20">
        <v>124</v>
      </c>
      <c r="D23" s="20">
        <v>52</v>
      </c>
      <c r="E23" s="20">
        <v>51</v>
      </c>
      <c r="F23" s="20">
        <v>21</v>
      </c>
      <c r="G23" s="20">
        <v>14</v>
      </c>
      <c r="H23" s="20">
        <v>0</v>
      </c>
      <c r="I23" s="20">
        <v>15</v>
      </c>
      <c r="J23" s="20">
        <v>3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49</v>
      </c>
      <c r="R23" s="20">
        <v>49</v>
      </c>
      <c r="S23" s="20">
        <v>0</v>
      </c>
      <c r="T23" s="20">
        <v>0</v>
      </c>
      <c r="U23" s="20">
        <v>31</v>
      </c>
      <c r="V23" s="20">
        <v>122</v>
      </c>
    </row>
    <row r="24" spans="2:22" ht="20.100000000000001" customHeight="1" thickBot="1" x14ac:dyDescent="0.25">
      <c r="B24" s="4" t="s">
        <v>35</v>
      </c>
      <c r="C24" s="20">
        <v>50</v>
      </c>
      <c r="D24" s="20">
        <v>23</v>
      </c>
      <c r="E24" s="20">
        <v>14</v>
      </c>
      <c r="F24" s="20">
        <v>13</v>
      </c>
      <c r="G24" s="20">
        <v>38</v>
      </c>
      <c r="H24" s="20">
        <v>2</v>
      </c>
      <c r="I24" s="20">
        <v>39</v>
      </c>
      <c r="J24" s="20">
        <v>1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32</v>
      </c>
      <c r="R24" s="20">
        <v>32</v>
      </c>
      <c r="S24" s="20">
        <v>4</v>
      </c>
      <c r="T24" s="20">
        <v>1</v>
      </c>
      <c r="U24" s="20">
        <v>28</v>
      </c>
      <c r="V24" s="20">
        <v>102</v>
      </c>
    </row>
    <row r="25" spans="2:22" ht="20.100000000000001" customHeight="1" thickBot="1" x14ac:dyDescent="0.25">
      <c r="B25" s="4" t="s">
        <v>36</v>
      </c>
      <c r="C25" s="20">
        <v>9</v>
      </c>
      <c r="D25" s="20">
        <v>2</v>
      </c>
      <c r="E25" s="20">
        <v>3</v>
      </c>
      <c r="F25" s="20">
        <v>4</v>
      </c>
      <c r="G25" s="20">
        <v>2</v>
      </c>
      <c r="H25" s="20">
        <v>0</v>
      </c>
      <c r="I25" s="20">
        <v>3</v>
      </c>
      <c r="J25" s="20">
        <v>1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2</v>
      </c>
      <c r="R25" s="20">
        <v>2</v>
      </c>
      <c r="S25" s="20">
        <v>0</v>
      </c>
      <c r="T25" s="20">
        <v>0</v>
      </c>
      <c r="U25" s="20">
        <v>0</v>
      </c>
      <c r="V25" s="20">
        <v>15</v>
      </c>
    </row>
    <row r="26" spans="2:22" ht="20.100000000000001" customHeight="1" thickBot="1" x14ac:dyDescent="0.25">
      <c r="B26" s="5" t="s">
        <v>37</v>
      </c>
      <c r="C26" s="20">
        <v>81</v>
      </c>
      <c r="D26" s="20">
        <v>71</v>
      </c>
      <c r="E26" s="20">
        <v>8</v>
      </c>
      <c r="F26" s="20">
        <v>2</v>
      </c>
      <c r="G26" s="20">
        <v>38</v>
      </c>
      <c r="H26" s="20">
        <v>0</v>
      </c>
      <c r="I26" s="20">
        <v>35</v>
      </c>
      <c r="J26" s="20">
        <v>3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28</v>
      </c>
      <c r="R26" s="20">
        <v>29</v>
      </c>
      <c r="S26" s="20">
        <v>1</v>
      </c>
      <c r="T26" s="20">
        <v>8</v>
      </c>
      <c r="U26" s="20">
        <v>25</v>
      </c>
      <c r="V26" s="20">
        <v>74</v>
      </c>
    </row>
    <row r="27" spans="2:22" ht="20.100000000000001" customHeight="1" thickBot="1" x14ac:dyDescent="0.25">
      <c r="B27" s="6" t="s">
        <v>38</v>
      </c>
      <c r="C27" s="21">
        <v>5</v>
      </c>
      <c r="D27" s="21">
        <v>5</v>
      </c>
      <c r="E27" s="21">
        <v>0</v>
      </c>
      <c r="F27" s="21">
        <v>0</v>
      </c>
      <c r="G27" s="21">
        <v>5</v>
      </c>
      <c r="H27" s="21">
        <v>0</v>
      </c>
      <c r="I27" s="21">
        <v>4</v>
      </c>
      <c r="J27" s="21">
        <v>1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3</v>
      </c>
      <c r="V27" s="21">
        <v>10</v>
      </c>
    </row>
    <row r="28" spans="2:22" ht="20.100000000000001" customHeight="1" thickBot="1" x14ac:dyDescent="0.25">
      <c r="B28" s="7" t="s">
        <v>39</v>
      </c>
      <c r="C28" s="9">
        <f>SUM(C11:C27)</f>
        <v>2114</v>
      </c>
      <c r="D28" s="9">
        <f t="shared" ref="D28:V28" si="0">SUM(D11:D27)</f>
        <v>847</v>
      </c>
      <c r="E28" s="9">
        <f t="shared" si="0"/>
        <v>792</v>
      </c>
      <c r="F28" s="9">
        <f t="shared" si="0"/>
        <v>475</v>
      </c>
      <c r="G28" s="9">
        <f t="shared" si="0"/>
        <v>736</v>
      </c>
      <c r="H28" s="9">
        <f t="shared" si="0"/>
        <v>2</v>
      </c>
      <c r="I28" s="9">
        <f t="shared" si="0"/>
        <v>722</v>
      </c>
      <c r="J28" s="9">
        <f t="shared" si="0"/>
        <v>126</v>
      </c>
      <c r="K28" s="9">
        <f t="shared" si="0"/>
        <v>0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0</v>
      </c>
      <c r="P28" s="9">
        <f t="shared" si="0"/>
        <v>0</v>
      </c>
      <c r="Q28" s="9">
        <f t="shared" si="0"/>
        <v>688</v>
      </c>
      <c r="R28" s="9">
        <f t="shared" si="0"/>
        <v>768</v>
      </c>
      <c r="S28" s="9">
        <f t="shared" si="0"/>
        <v>10</v>
      </c>
      <c r="T28" s="9">
        <f t="shared" si="0"/>
        <v>73</v>
      </c>
      <c r="U28" s="9">
        <f t="shared" si="0"/>
        <v>554</v>
      </c>
      <c r="V28" s="9">
        <f t="shared" si="0"/>
        <v>1889</v>
      </c>
    </row>
    <row r="29" spans="2:22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</row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L29"/>
  <sheetViews>
    <sheetView zoomScaleNormal="100" workbookViewId="0"/>
  </sheetViews>
  <sheetFormatPr baseColWidth="10" defaultRowHeight="12.75" x14ac:dyDescent="0.2"/>
  <cols>
    <col min="1" max="1" width="8.625" customWidth="1"/>
    <col min="2" max="2" width="27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62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8" width="14.87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7" width="14.875" customWidth="1"/>
    <col min="88" max="88" width="17" bestFit="1" customWidth="1"/>
    <col min="89" max="90" width="14.875" customWidth="1"/>
  </cols>
  <sheetData>
    <row r="9" spans="2:90" ht="44.25" customHeight="1" thickBot="1" x14ac:dyDescent="0.25">
      <c r="C9" s="75" t="s">
        <v>80</v>
      </c>
      <c r="D9" s="68"/>
      <c r="E9" s="68"/>
      <c r="F9" s="76"/>
      <c r="G9" s="75" t="s">
        <v>81</v>
      </c>
      <c r="H9" s="68"/>
      <c r="I9" s="68"/>
      <c r="J9" s="76"/>
      <c r="K9" s="75" t="s">
        <v>82</v>
      </c>
      <c r="L9" s="68"/>
      <c r="M9" s="68"/>
      <c r="N9" s="76"/>
      <c r="O9" s="75" t="s">
        <v>83</v>
      </c>
      <c r="P9" s="68"/>
      <c r="Q9" s="68"/>
      <c r="R9" s="76"/>
      <c r="S9" s="75" t="s">
        <v>84</v>
      </c>
      <c r="T9" s="68"/>
      <c r="U9" s="68"/>
      <c r="V9" s="76"/>
      <c r="W9" s="75" t="s">
        <v>85</v>
      </c>
      <c r="X9" s="68"/>
      <c r="Y9" s="68"/>
      <c r="Z9" s="76"/>
      <c r="AA9" s="75" t="s">
        <v>86</v>
      </c>
      <c r="AB9" s="68"/>
      <c r="AC9" s="68"/>
      <c r="AD9" s="76"/>
      <c r="AE9" s="75" t="s">
        <v>87</v>
      </c>
      <c r="AF9" s="68"/>
      <c r="AG9" s="68"/>
      <c r="AH9" s="76"/>
      <c r="AI9" s="75" t="s">
        <v>88</v>
      </c>
      <c r="AJ9" s="68"/>
      <c r="AK9" s="68"/>
      <c r="AL9" s="76"/>
      <c r="AM9" s="75" t="s">
        <v>89</v>
      </c>
      <c r="AN9" s="68"/>
      <c r="AO9" s="68"/>
      <c r="AP9" s="76"/>
      <c r="AQ9" s="75" t="s">
        <v>90</v>
      </c>
      <c r="AR9" s="68"/>
      <c r="AS9" s="68"/>
      <c r="AT9" s="76"/>
      <c r="AU9" s="75" t="s">
        <v>256</v>
      </c>
      <c r="AV9" s="68"/>
      <c r="AW9" s="68"/>
      <c r="AX9" s="76"/>
      <c r="AY9" s="75" t="s">
        <v>91</v>
      </c>
      <c r="AZ9" s="68"/>
      <c r="BA9" s="68"/>
      <c r="BB9" s="76"/>
      <c r="BC9" s="75" t="s">
        <v>244</v>
      </c>
      <c r="BD9" s="68"/>
      <c r="BE9" s="68"/>
      <c r="BF9" s="76"/>
      <c r="BG9" s="75" t="s">
        <v>92</v>
      </c>
      <c r="BH9" s="68"/>
      <c r="BI9" s="68"/>
      <c r="BJ9" s="76"/>
      <c r="BK9" s="75" t="s">
        <v>93</v>
      </c>
      <c r="BL9" s="68"/>
      <c r="BM9" s="68"/>
      <c r="BN9" s="76"/>
      <c r="BO9" s="75" t="s">
        <v>94</v>
      </c>
      <c r="BP9" s="68"/>
      <c r="BQ9" s="68"/>
      <c r="BR9" s="76"/>
      <c r="BS9" s="75" t="s">
        <v>95</v>
      </c>
      <c r="BT9" s="68"/>
      <c r="BU9" s="68"/>
      <c r="BV9" s="76"/>
      <c r="BW9" s="75" t="s">
        <v>96</v>
      </c>
      <c r="BX9" s="68"/>
      <c r="BY9" s="68"/>
      <c r="BZ9" s="76"/>
      <c r="CA9" s="75" t="s">
        <v>97</v>
      </c>
      <c r="CB9" s="68"/>
      <c r="CC9" s="68"/>
      <c r="CD9" s="76"/>
      <c r="CE9" s="75" t="s">
        <v>245</v>
      </c>
      <c r="CF9" s="68"/>
      <c r="CG9" s="68"/>
      <c r="CH9" s="68"/>
      <c r="CI9" s="75" t="s">
        <v>246</v>
      </c>
      <c r="CJ9" s="68"/>
      <c r="CK9" s="68"/>
      <c r="CL9" s="68"/>
    </row>
    <row r="10" spans="2:90" ht="42.75" customHeight="1" thickBot="1" x14ac:dyDescent="0.25">
      <c r="C10" s="8" t="s">
        <v>48</v>
      </c>
      <c r="D10" s="8" t="s">
        <v>98</v>
      </c>
      <c r="E10" s="8" t="s">
        <v>50</v>
      </c>
      <c r="F10" s="8" t="s">
        <v>51</v>
      </c>
      <c r="G10" s="8" t="s">
        <v>48</v>
      </c>
      <c r="H10" s="8" t="s">
        <v>98</v>
      </c>
      <c r="I10" s="8" t="s">
        <v>50</v>
      </c>
      <c r="J10" s="8" t="s">
        <v>51</v>
      </c>
      <c r="K10" s="8" t="s">
        <v>48</v>
      </c>
      <c r="L10" s="8" t="s">
        <v>98</v>
      </c>
      <c r="M10" s="8" t="s">
        <v>50</v>
      </c>
      <c r="N10" s="8" t="s">
        <v>51</v>
      </c>
      <c r="O10" s="8" t="s">
        <v>48</v>
      </c>
      <c r="P10" s="8" t="s">
        <v>98</v>
      </c>
      <c r="Q10" s="8" t="s">
        <v>50</v>
      </c>
      <c r="R10" s="8" t="s">
        <v>51</v>
      </c>
      <c r="S10" s="8" t="s">
        <v>48</v>
      </c>
      <c r="T10" s="8" t="s">
        <v>98</v>
      </c>
      <c r="U10" s="8" t="s">
        <v>50</v>
      </c>
      <c r="V10" s="8" t="s">
        <v>51</v>
      </c>
      <c r="W10" s="8" t="s">
        <v>48</v>
      </c>
      <c r="X10" s="8" t="s">
        <v>98</v>
      </c>
      <c r="Y10" s="8" t="s">
        <v>50</v>
      </c>
      <c r="Z10" s="8" t="s">
        <v>51</v>
      </c>
      <c r="AA10" s="8" t="s">
        <v>48</v>
      </c>
      <c r="AB10" s="8" t="s">
        <v>98</v>
      </c>
      <c r="AC10" s="8" t="s">
        <v>50</v>
      </c>
      <c r="AD10" s="8" t="s">
        <v>51</v>
      </c>
      <c r="AE10" s="8" t="s">
        <v>48</v>
      </c>
      <c r="AF10" s="8" t="s">
        <v>98</v>
      </c>
      <c r="AG10" s="8" t="s">
        <v>50</v>
      </c>
      <c r="AH10" s="8" t="s">
        <v>51</v>
      </c>
      <c r="AI10" s="8" t="s">
        <v>48</v>
      </c>
      <c r="AJ10" s="8" t="s">
        <v>98</v>
      </c>
      <c r="AK10" s="8" t="s">
        <v>50</v>
      </c>
      <c r="AL10" s="8" t="s">
        <v>51</v>
      </c>
      <c r="AM10" s="8" t="s">
        <v>48</v>
      </c>
      <c r="AN10" s="8" t="s">
        <v>98</v>
      </c>
      <c r="AO10" s="8" t="s">
        <v>50</v>
      </c>
      <c r="AP10" s="8" t="s">
        <v>51</v>
      </c>
      <c r="AQ10" s="8" t="s">
        <v>48</v>
      </c>
      <c r="AR10" s="8" t="s">
        <v>98</v>
      </c>
      <c r="AS10" s="8" t="s">
        <v>50</v>
      </c>
      <c r="AT10" s="8" t="s">
        <v>51</v>
      </c>
      <c r="AU10" s="65" t="s">
        <v>48</v>
      </c>
      <c r="AV10" s="65" t="s">
        <v>98</v>
      </c>
      <c r="AW10" s="65" t="s">
        <v>50</v>
      </c>
      <c r="AX10" s="65" t="s">
        <v>51</v>
      </c>
      <c r="AY10" s="8" t="s">
        <v>48</v>
      </c>
      <c r="AZ10" s="8" t="s">
        <v>98</v>
      </c>
      <c r="BA10" s="8" t="s">
        <v>50</v>
      </c>
      <c r="BB10" s="8" t="s">
        <v>51</v>
      </c>
      <c r="BC10" s="61" t="s">
        <v>48</v>
      </c>
      <c r="BD10" s="61" t="s">
        <v>98</v>
      </c>
      <c r="BE10" s="61" t="s">
        <v>50</v>
      </c>
      <c r="BF10" s="61" t="s">
        <v>51</v>
      </c>
      <c r="BG10" s="8" t="s">
        <v>48</v>
      </c>
      <c r="BH10" s="8" t="s">
        <v>98</v>
      </c>
      <c r="BI10" s="8" t="s">
        <v>50</v>
      </c>
      <c r="BJ10" s="8" t="s">
        <v>51</v>
      </c>
      <c r="BK10" s="8" t="s">
        <v>48</v>
      </c>
      <c r="BL10" s="8" t="s">
        <v>98</v>
      </c>
      <c r="BM10" s="8" t="s">
        <v>50</v>
      </c>
      <c r="BN10" s="8" t="s">
        <v>51</v>
      </c>
      <c r="BO10" s="8" t="s">
        <v>48</v>
      </c>
      <c r="BP10" s="8" t="s">
        <v>98</v>
      </c>
      <c r="BQ10" s="8" t="s">
        <v>50</v>
      </c>
      <c r="BR10" s="8" t="s">
        <v>51</v>
      </c>
      <c r="BS10" s="8" t="s">
        <v>48</v>
      </c>
      <c r="BT10" s="8" t="s">
        <v>98</v>
      </c>
      <c r="BU10" s="8" t="s">
        <v>50</v>
      </c>
      <c r="BV10" s="8" t="s">
        <v>51</v>
      </c>
      <c r="BW10" s="8" t="s">
        <v>48</v>
      </c>
      <c r="BX10" s="8" t="s">
        <v>98</v>
      </c>
      <c r="BY10" s="8" t="s">
        <v>50</v>
      </c>
      <c r="BZ10" s="8" t="s">
        <v>51</v>
      </c>
      <c r="CA10" s="8" t="s">
        <v>48</v>
      </c>
      <c r="CB10" s="8" t="s">
        <v>98</v>
      </c>
      <c r="CC10" s="8" t="s">
        <v>50</v>
      </c>
      <c r="CD10" s="8" t="s">
        <v>51</v>
      </c>
      <c r="CE10" s="61" t="s">
        <v>48</v>
      </c>
      <c r="CF10" s="61" t="s">
        <v>98</v>
      </c>
      <c r="CG10" s="61" t="s">
        <v>50</v>
      </c>
      <c r="CH10" s="61" t="s">
        <v>51</v>
      </c>
      <c r="CI10" s="61" t="s">
        <v>48</v>
      </c>
      <c r="CJ10" s="61" t="s">
        <v>98</v>
      </c>
      <c r="CK10" s="61" t="s">
        <v>50</v>
      </c>
      <c r="CL10" s="61" t="s">
        <v>51</v>
      </c>
    </row>
    <row r="11" spans="2:90" ht="20.100000000000001" customHeight="1" thickBot="1" x14ac:dyDescent="0.25">
      <c r="B11" s="3" t="s">
        <v>22</v>
      </c>
      <c r="C11" s="19">
        <v>937</v>
      </c>
      <c r="D11" s="19">
        <v>14</v>
      </c>
      <c r="E11" s="19">
        <v>674</v>
      </c>
      <c r="F11" s="19">
        <v>3339</v>
      </c>
      <c r="G11" s="19">
        <v>6</v>
      </c>
      <c r="H11" s="19">
        <v>0</v>
      </c>
      <c r="I11" s="19">
        <v>6</v>
      </c>
      <c r="J11" s="19">
        <v>37</v>
      </c>
      <c r="K11" s="19">
        <v>4</v>
      </c>
      <c r="L11" s="19">
        <v>0</v>
      </c>
      <c r="M11" s="19">
        <v>7</v>
      </c>
      <c r="N11" s="19">
        <v>8</v>
      </c>
      <c r="O11" s="19">
        <v>0</v>
      </c>
      <c r="P11" s="19">
        <v>0</v>
      </c>
      <c r="Q11" s="19">
        <v>0</v>
      </c>
      <c r="R11" s="19">
        <v>1</v>
      </c>
      <c r="S11" s="19">
        <v>19</v>
      </c>
      <c r="T11" s="19">
        <v>9</v>
      </c>
      <c r="U11" s="19">
        <v>41</v>
      </c>
      <c r="V11" s="19">
        <v>16</v>
      </c>
      <c r="W11" s="19">
        <v>346</v>
      </c>
      <c r="X11" s="19">
        <v>1</v>
      </c>
      <c r="Y11" s="19">
        <v>213</v>
      </c>
      <c r="Z11" s="19">
        <v>1255</v>
      </c>
      <c r="AA11" s="19">
        <v>3</v>
      </c>
      <c r="AB11" s="19">
        <v>1</v>
      </c>
      <c r="AC11" s="19">
        <v>3</v>
      </c>
      <c r="AD11" s="19">
        <v>2</v>
      </c>
      <c r="AE11" s="19">
        <v>11</v>
      </c>
      <c r="AF11" s="19">
        <v>0</v>
      </c>
      <c r="AG11" s="19">
        <v>8</v>
      </c>
      <c r="AH11" s="19">
        <v>32</v>
      </c>
      <c r="AI11" s="19">
        <v>0</v>
      </c>
      <c r="AJ11" s="19">
        <v>0</v>
      </c>
      <c r="AK11" s="19">
        <v>0</v>
      </c>
      <c r="AL11" s="19">
        <v>0</v>
      </c>
      <c r="AM11" s="19">
        <v>12</v>
      </c>
      <c r="AN11" s="19">
        <v>1</v>
      </c>
      <c r="AO11" s="19">
        <v>14</v>
      </c>
      <c r="AP11" s="19">
        <v>16</v>
      </c>
      <c r="AQ11" s="19">
        <v>126</v>
      </c>
      <c r="AR11" s="19">
        <v>0</v>
      </c>
      <c r="AS11" s="19">
        <v>103</v>
      </c>
      <c r="AT11" s="19">
        <v>483</v>
      </c>
      <c r="AU11" s="19">
        <v>1</v>
      </c>
      <c r="AV11" s="19">
        <v>0</v>
      </c>
      <c r="AW11" s="19">
        <v>1</v>
      </c>
      <c r="AX11" s="19">
        <v>3</v>
      </c>
      <c r="AY11" s="19">
        <v>16</v>
      </c>
      <c r="AZ11" s="19">
        <v>0</v>
      </c>
      <c r="BA11" s="19">
        <v>13</v>
      </c>
      <c r="BB11" s="19">
        <v>31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1</v>
      </c>
      <c r="BL11" s="19">
        <v>0</v>
      </c>
      <c r="BM11" s="19">
        <v>1</v>
      </c>
      <c r="BN11" s="19">
        <v>7</v>
      </c>
      <c r="BO11" s="19">
        <v>0</v>
      </c>
      <c r="BP11" s="19">
        <v>0</v>
      </c>
      <c r="BQ11" s="19">
        <v>0</v>
      </c>
      <c r="BR11" s="19">
        <v>1</v>
      </c>
      <c r="BS11" s="19">
        <v>31</v>
      </c>
      <c r="BT11" s="19">
        <v>0</v>
      </c>
      <c r="BU11" s="19">
        <v>30</v>
      </c>
      <c r="BV11" s="19">
        <v>194</v>
      </c>
      <c r="BW11" s="19">
        <v>18</v>
      </c>
      <c r="BX11" s="19">
        <v>2</v>
      </c>
      <c r="BY11" s="19">
        <v>17</v>
      </c>
      <c r="BZ11" s="19">
        <v>44</v>
      </c>
      <c r="CA11" s="19">
        <v>343</v>
      </c>
      <c r="CB11" s="19">
        <v>0</v>
      </c>
      <c r="CC11" s="19">
        <v>217</v>
      </c>
      <c r="CD11" s="19">
        <v>1209</v>
      </c>
      <c r="CE11" s="19">
        <v>0</v>
      </c>
      <c r="CF11" s="19">
        <v>0</v>
      </c>
      <c r="CG11" s="19">
        <v>0</v>
      </c>
      <c r="CH11" s="19">
        <v>0</v>
      </c>
      <c r="CI11" s="19">
        <v>0</v>
      </c>
      <c r="CJ11" s="19">
        <v>0</v>
      </c>
      <c r="CK11" s="19">
        <v>0</v>
      </c>
      <c r="CL11" s="19">
        <v>0</v>
      </c>
    </row>
    <row r="12" spans="2:90" ht="20.100000000000001" customHeight="1" thickBot="1" x14ac:dyDescent="0.25">
      <c r="B12" s="4" t="s">
        <v>23</v>
      </c>
      <c r="C12" s="20">
        <v>100</v>
      </c>
      <c r="D12" s="20">
        <v>6</v>
      </c>
      <c r="E12" s="20">
        <v>106</v>
      </c>
      <c r="F12" s="20">
        <v>253</v>
      </c>
      <c r="G12" s="20">
        <v>0</v>
      </c>
      <c r="H12" s="20">
        <v>0</v>
      </c>
      <c r="I12" s="20">
        <v>2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1</v>
      </c>
      <c r="S12" s="20">
        <v>2</v>
      </c>
      <c r="T12" s="20">
        <v>2</v>
      </c>
      <c r="U12" s="20">
        <v>4</v>
      </c>
      <c r="V12" s="20">
        <v>1</v>
      </c>
      <c r="W12" s="20">
        <v>43</v>
      </c>
      <c r="X12" s="20">
        <v>1</v>
      </c>
      <c r="Y12" s="20">
        <v>36</v>
      </c>
      <c r="Z12" s="20">
        <v>105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3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1</v>
      </c>
      <c r="AO12" s="20">
        <v>1</v>
      </c>
      <c r="AP12" s="20">
        <v>3</v>
      </c>
      <c r="AQ12" s="20">
        <v>17</v>
      </c>
      <c r="AR12" s="20">
        <v>0</v>
      </c>
      <c r="AS12" s="20">
        <v>19</v>
      </c>
      <c r="AT12" s="20">
        <v>45</v>
      </c>
      <c r="AU12" s="20">
        <v>0</v>
      </c>
      <c r="AV12" s="20">
        <v>0</v>
      </c>
      <c r="AW12" s="20">
        <v>0</v>
      </c>
      <c r="AX12" s="20">
        <v>0</v>
      </c>
      <c r="AY12" s="20">
        <v>12</v>
      </c>
      <c r="AZ12" s="20">
        <v>0</v>
      </c>
      <c r="BA12" s="20">
        <v>10</v>
      </c>
      <c r="BB12" s="20">
        <v>9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1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2</v>
      </c>
      <c r="BV12" s="20">
        <v>4</v>
      </c>
      <c r="BW12" s="20">
        <v>3</v>
      </c>
      <c r="BX12" s="20">
        <v>2</v>
      </c>
      <c r="BY12" s="20">
        <v>1</v>
      </c>
      <c r="BZ12" s="20">
        <v>9</v>
      </c>
      <c r="CA12" s="20">
        <v>23</v>
      </c>
      <c r="CB12" s="20">
        <v>0</v>
      </c>
      <c r="CC12" s="20">
        <v>31</v>
      </c>
      <c r="CD12" s="20">
        <v>72</v>
      </c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</row>
    <row r="13" spans="2:90" ht="20.100000000000001" customHeight="1" thickBot="1" x14ac:dyDescent="0.25">
      <c r="B13" s="4" t="s">
        <v>24</v>
      </c>
      <c r="C13" s="20">
        <v>71</v>
      </c>
      <c r="D13" s="20">
        <v>4</v>
      </c>
      <c r="E13" s="20">
        <v>68</v>
      </c>
      <c r="F13" s="20">
        <v>178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1</v>
      </c>
      <c r="O13" s="20">
        <v>0</v>
      </c>
      <c r="P13" s="20">
        <v>0</v>
      </c>
      <c r="Q13" s="20">
        <v>0</v>
      </c>
      <c r="R13" s="20">
        <v>0</v>
      </c>
      <c r="S13" s="20">
        <v>3</v>
      </c>
      <c r="T13" s="20">
        <v>1</v>
      </c>
      <c r="U13" s="20">
        <v>5</v>
      </c>
      <c r="V13" s="20">
        <v>3</v>
      </c>
      <c r="W13" s="20">
        <v>29</v>
      </c>
      <c r="X13" s="20">
        <v>0</v>
      </c>
      <c r="Y13" s="20">
        <v>22</v>
      </c>
      <c r="Z13" s="20">
        <v>63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2</v>
      </c>
      <c r="AH13" s="20">
        <v>1</v>
      </c>
      <c r="AI13" s="20">
        <v>0</v>
      </c>
      <c r="AJ13" s="20">
        <v>0</v>
      </c>
      <c r="AK13" s="20">
        <v>0</v>
      </c>
      <c r="AL13" s="20">
        <v>0</v>
      </c>
      <c r="AM13" s="20">
        <v>1</v>
      </c>
      <c r="AN13" s="20">
        <v>0</v>
      </c>
      <c r="AO13" s="20">
        <v>1</v>
      </c>
      <c r="AP13" s="20">
        <v>2</v>
      </c>
      <c r="AQ13" s="20">
        <v>13</v>
      </c>
      <c r="AR13" s="20">
        <v>0</v>
      </c>
      <c r="AS13" s="20">
        <v>11</v>
      </c>
      <c r="AT13" s="20">
        <v>33</v>
      </c>
      <c r="AU13" s="20">
        <v>1</v>
      </c>
      <c r="AV13" s="20">
        <v>0</v>
      </c>
      <c r="AW13" s="20">
        <v>1</v>
      </c>
      <c r="AX13" s="20">
        <v>1</v>
      </c>
      <c r="AY13" s="20">
        <v>1</v>
      </c>
      <c r="AZ13" s="20">
        <v>0</v>
      </c>
      <c r="BA13" s="20">
        <v>2</v>
      </c>
      <c r="BB13" s="20">
        <v>1</v>
      </c>
      <c r="BC13" s="20">
        <v>0</v>
      </c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1</v>
      </c>
      <c r="BL13" s="20">
        <v>0</v>
      </c>
      <c r="BM13" s="20">
        <v>1</v>
      </c>
      <c r="BN13" s="20">
        <v>2</v>
      </c>
      <c r="BO13" s="20">
        <v>0</v>
      </c>
      <c r="BP13" s="20">
        <v>0</v>
      </c>
      <c r="BQ13" s="20">
        <v>0</v>
      </c>
      <c r="BR13" s="20">
        <v>0</v>
      </c>
      <c r="BS13" s="20">
        <v>2</v>
      </c>
      <c r="BT13" s="20">
        <v>0</v>
      </c>
      <c r="BU13" s="20">
        <v>3</v>
      </c>
      <c r="BV13" s="20">
        <v>8</v>
      </c>
      <c r="BW13" s="20">
        <v>6</v>
      </c>
      <c r="BX13" s="20">
        <v>3</v>
      </c>
      <c r="BY13" s="20">
        <v>5</v>
      </c>
      <c r="BZ13" s="20">
        <v>7</v>
      </c>
      <c r="CA13" s="20">
        <v>14</v>
      </c>
      <c r="CB13" s="20">
        <v>0</v>
      </c>
      <c r="CC13" s="20">
        <v>15</v>
      </c>
      <c r="CD13" s="20">
        <v>56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  <c r="CL13" s="20">
        <v>0</v>
      </c>
    </row>
    <row r="14" spans="2:90" ht="20.100000000000001" customHeight="1" thickBot="1" x14ac:dyDescent="0.25">
      <c r="B14" s="4" t="s">
        <v>25</v>
      </c>
      <c r="C14" s="20">
        <v>155</v>
      </c>
      <c r="D14" s="20">
        <v>9</v>
      </c>
      <c r="E14" s="20">
        <v>130</v>
      </c>
      <c r="F14" s="20">
        <v>368</v>
      </c>
      <c r="G14" s="20">
        <v>0</v>
      </c>
      <c r="H14" s="20">
        <v>0</v>
      </c>
      <c r="I14" s="20">
        <v>0</v>
      </c>
      <c r="J14" s="20">
        <v>2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8</v>
      </c>
      <c r="T14" s="20">
        <v>4</v>
      </c>
      <c r="U14" s="20">
        <v>13</v>
      </c>
      <c r="V14" s="20">
        <v>8</v>
      </c>
      <c r="W14" s="20">
        <v>57</v>
      </c>
      <c r="X14" s="20">
        <v>0</v>
      </c>
      <c r="Y14" s="20">
        <v>31</v>
      </c>
      <c r="Z14" s="20">
        <v>139</v>
      </c>
      <c r="AA14" s="20">
        <v>0</v>
      </c>
      <c r="AB14" s="20">
        <v>0</v>
      </c>
      <c r="AC14" s="20">
        <v>0</v>
      </c>
      <c r="AD14" s="20">
        <v>1</v>
      </c>
      <c r="AE14" s="20">
        <v>0</v>
      </c>
      <c r="AF14" s="20">
        <v>0</v>
      </c>
      <c r="AG14" s="20">
        <v>1</v>
      </c>
      <c r="AH14" s="20">
        <v>4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1</v>
      </c>
      <c r="AO14" s="20">
        <v>1</v>
      </c>
      <c r="AP14" s="20">
        <v>0</v>
      </c>
      <c r="AQ14" s="20">
        <v>20</v>
      </c>
      <c r="AR14" s="20">
        <v>0</v>
      </c>
      <c r="AS14" s="20">
        <v>19</v>
      </c>
      <c r="AT14" s="20">
        <v>59</v>
      </c>
      <c r="AU14" s="20">
        <v>1</v>
      </c>
      <c r="AV14" s="20">
        <v>0</v>
      </c>
      <c r="AW14" s="20">
        <v>0</v>
      </c>
      <c r="AX14" s="20">
        <v>2</v>
      </c>
      <c r="AY14" s="20">
        <v>10</v>
      </c>
      <c r="AZ14" s="20">
        <v>0</v>
      </c>
      <c r="BA14" s="20">
        <v>10</v>
      </c>
      <c r="BB14" s="20">
        <v>3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1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1</v>
      </c>
      <c r="BV14" s="20">
        <v>0</v>
      </c>
      <c r="BW14" s="20">
        <v>11</v>
      </c>
      <c r="BX14" s="20">
        <v>4</v>
      </c>
      <c r="BY14" s="20">
        <v>14</v>
      </c>
      <c r="BZ14" s="20">
        <v>9</v>
      </c>
      <c r="CA14" s="20">
        <v>48</v>
      </c>
      <c r="CB14" s="20">
        <v>0</v>
      </c>
      <c r="CC14" s="20">
        <v>40</v>
      </c>
      <c r="CD14" s="20">
        <v>140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</row>
    <row r="15" spans="2:90" ht="20.100000000000001" customHeight="1" thickBot="1" x14ac:dyDescent="0.25">
      <c r="B15" s="4" t="s">
        <v>26</v>
      </c>
      <c r="C15" s="20">
        <v>263</v>
      </c>
      <c r="D15" s="20">
        <v>12</v>
      </c>
      <c r="E15" s="20">
        <v>239</v>
      </c>
      <c r="F15" s="20">
        <v>895</v>
      </c>
      <c r="G15" s="20">
        <v>2</v>
      </c>
      <c r="H15" s="20">
        <v>0</v>
      </c>
      <c r="I15" s="20">
        <v>1</v>
      </c>
      <c r="J15" s="20">
        <v>3</v>
      </c>
      <c r="K15" s="20">
        <v>0</v>
      </c>
      <c r="L15" s="20">
        <v>0</v>
      </c>
      <c r="M15" s="20">
        <v>0</v>
      </c>
      <c r="N15" s="20">
        <v>3</v>
      </c>
      <c r="O15" s="20">
        <v>0</v>
      </c>
      <c r="P15" s="20">
        <v>0</v>
      </c>
      <c r="Q15" s="20">
        <v>0</v>
      </c>
      <c r="R15" s="20">
        <v>0</v>
      </c>
      <c r="S15" s="20">
        <v>1</v>
      </c>
      <c r="T15" s="20">
        <v>10</v>
      </c>
      <c r="U15" s="20">
        <v>9</v>
      </c>
      <c r="V15" s="20">
        <v>15</v>
      </c>
      <c r="W15" s="20">
        <v>103</v>
      </c>
      <c r="X15" s="20">
        <v>0</v>
      </c>
      <c r="Y15" s="20">
        <v>81</v>
      </c>
      <c r="Z15" s="20">
        <v>291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8</v>
      </c>
      <c r="AI15" s="20">
        <v>0</v>
      </c>
      <c r="AJ15" s="20">
        <v>0</v>
      </c>
      <c r="AK15" s="20">
        <v>0</v>
      </c>
      <c r="AL15" s="20">
        <v>0</v>
      </c>
      <c r="AM15" s="20">
        <v>3</v>
      </c>
      <c r="AN15" s="20">
        <v>2</v>
      </c>
      <c r="AO15" s="20">
        <v>6</v>
      </c>
      <c r="AP15" s="20">
        <v>5</v>
      </c>
      <c r="AQ15" s="20">
        <v>39</v>
      </c>
      <c r="AR15" s="20">
        <v>0</v>
      </c>
      <c r="AS15" s="20">
        <v>36</v>
      </c>
      <c r="AT15" s="20">
        <v>130</v>
      </c>
      <c r="AU15" s="20">
        <v>0</v>
      </c>
      <c r="AV15" s="20">
        <v>0</v>
      </c>
      <c r="AW15" s="20">
        <v>0</v>
      </c>
      <c r="AX15" s="20">
        <v>0</v>
      </c>
      <c r="AY15" s="20">
        <v>1</v>
      </c>
      <c r="AZ15" s="20">
        <v>0</v>
      </c>
      <c r="BA15" s="20">
        <v>4</v>
      </c>
      <c r="BB15" s="20">
        <v>8</v>
      </c>
      <c r="BC15" s="20">
        <v>0</v>
      </c>
      <c r="BD15" s="20">
        <v>0</v>
      </c>
      <c r="BE15" s="20">
        <v>0</v>
      </c>
      <c r="BF15" s="20">
        <v>0</v>
      </c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4</v>
      </c>
      <c r="BT15" s="20">
        <v>0</v>
      </c>
      <c r="BU15" s="20">
        <v>6</v>
      </c>
      <c r="BV15" s="20">
        <v>29</v>
      </c>
      <c r="BW15" s="20">
        <v>4</v>
      </c>
      <c r="BX15" s="20">
        <v>0</v>
      </c>
      <c r="BY15" s="20">
        <v>2</v>
      </c>
      <c r="BZ15" s="20">
        <v>45</v>
      </c>
      <c r="CA15" s="20">
        <v>106</v>
      </c>
      <c r="CB15" s="20">
        <v>0</v>
      </c>
      <c r="CC15" s="20">
        <v>94</v>
      </c>
      <c r="CD15" s="20">
        <v>358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</row>
    <row r="16" spans="2:90" ht="20.100000000000001" customHeight="1" thickBot="1" x14ac:dyDescent="0.25">
      <c r="B16" s="4" t="s">
        <v>27</v>
      </c>
      <c r="C16" s="20">
        <v>49</v>
      </c>
      <c r="D16" s="20">
        <v>3</v>
      </c>
      <c r="E16" s="20">
        <v>48</v>
      </c>
      <c r="F16" s="20">
        <v>83</v>
      </c>
      <c r="G16" s="20">
        <v>0</v>
      </c>
      <c r="H16" s="20">
        <v>0</v>
      </c>
      <c r="I16" s="20">
        <v>1</v>
      </c>
      <c r="J16" s="20">
        <v>0</v>
      </c>
      <c r="K16" s="20">
        <v>2</v>
      </c>
      <c r="L16" s="20">
        <v>0</v>
      </c>
      <c r="M16" s="20">
        <v>1</v>
      </c>
      <c r="N16" s="20">
        <v>3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2</v>
      </c>
      <c r="V16" s="20">
        <v>3</v>
      </c>
      <c r="W16" s="20">
        <v>13</v>
      </c>
      <c r="X16" s="20">
        <v>0</v>
      </c>
      <c r="Y16" s="20">
        <v>12</v>
      </c>
      <c r="Z16" s="20">
        <v>22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1</v>
      </c>
      <c r="AI16" s="20">
        <v>0</v>
      </c>
      <c r="AJ16" s="20">
        <v>0</v>
      </c>
      <c r="AK16" s="20">
        <v>0</v>
      </c>
      <c r="AL16" s="20">
        <v>0</v>
      </c>
      <c r="AM16" s="20">
        <v>1</v>
      </c>
      <c r="AN16" s="20">
        <v>0</v>
      </c>
      <c r="AO16" s="20">
        <v>0</v>
      </c>
      <c r="AP16" s="20">
        <v>2</v>
      </c>
      <c r="AQ16" s="20">
        <v>10</v>
      </c>
      <c r="AR16" s="20">
        <v>0</v>
      </c>
      <c r="AS16" s="20">
        <v>8</v>
      </c>
      <c r="AT16" s="20">
        <v>13</v>
      </c>
      <c r="AU16" s="20">
        <v>0</v>
      </c>
      <c r="AV16" s="20">
        <v>0</v>
      </c>
      <c r="AW16" s="20">
        <v>0</v>
      </c>
      <c r="AX16" s="20">
        <v>0</v>
      </c>
      <c r="AY16" s="20">
        <v>4</v>
      </c>
      <c r="AZ16" s="20">
        <v>0</v>
      </c>
      <c r="BA16" s="20">
        <v>4</v>
      </c>
      <c r="BB16" s="20">
        <v>0</v>
      </c>
      <c r="BC16" s="20">
        <v>0</v>
      </c>
      <c r="BD16" s="20">
        <v>0</v>
      </c>
      <c r="BE16" s="20">
        <v>0</v>
      </c>
      <c r="BF16" s="20">
        <v>0</v>
      </c>
      <c r="BG16" s="20">
        <v>0</v>
      </c>
      <c r="BH16" s="20">
        <v>0</v>
      </c>
      <c r="BI16" s="20">
        <v>0</v>
      </c>
      <c r="BJ16" s="20">
        <v>0</v>
      </c>
      <c r="BK16" s="20">
        <v>1</v>
      </c>
      <c r="BL16" s="20">
        <v>0</v>
      </c>
      <c r="BM16" s="20">
        <v>1</v>
      </c>
      <c r="BN16" s="20">
        <v>1</v>
      </c>
      <c r="BO16" s="20">
        <v>0</v>
      </c>
      <c r="BP16" s="20">
        <v>0</v>
      </c>
      <c r="BQ16" s="20">
        <v>0</v>
      </c>
      <c r="BR16" s="20">
        <v>0</v>
      </c>
      <c r="BS16" s="20">
        <v>1</v>
      </c>
      <c r="BT16" s="20">
        <v>0</v>
      </c>
      <c r="BU16" s="20">
        <v>2</v>
      </c>
      <c r="BV16" s="20">
        <v>12</v>
      </c>
      <c r="BW16" s="20">
        <v>3</v>
      </c>
      <c r="BX16" s="20">
        <v>3</v>
      </c>
      <c r="BY16" s="20">
        <v>5</v>
      </c>
      <c r="BZ16" s="20">
        <v>4</v>
      </c>
      <c r="CA16" s="20">
        <v>14</v>
      </c>
      <c r="CB16" s="20">
        <v>0</v>
      </c>
      <c r="CC16" s="20">
        <v>12</v>
      </c>
      <c r="CD16" s="20">
        <v>22</v>
      </c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</row>
    <row r="17" spans="2:90" ht="20.100000000000001" customHeight="1" thickBot="1" x14ac:dyDescent="0.25">
      <c r="B17" s="4" t="s">
        <v>28</v>
      </c>
      <c r="C17" s="20">
        <v>133</v>
      </c>
      <c r="D17" s="20">
        <v>1</v>
      </c>
      <c r="E17" s="20">
        <v>126</v>
      </c>
      <c r="F17" s="20">
        <v>454</v>
      </c>
      <c r="G17" s="20">
        <v>0</v>
      </c>
      <c r="H17" s="20">
        <v>0</v>
      </c>
      <c r="I17" s="20">
        <v>0</v>
      </c>
      <c r="J17" s="20">
        <v>3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11</v>
      </c>
      <c r="T17" s="20">
        <v>0</v>
      </c>
      <c r="U17" s="20">
        <v>10</v>
      </c>
      <c r="V17" s="20">
        <v>10</v>
      </c>
      <c r="W17" s="20">
        <v>51</v>
      </c>
      <c r="X17" s="20">
        <v>0</v>
      </c>
      <c r="Y17" s="20">
        <v>32</v>
      </c>
      <c r="Z17" s="20">
        <v>192</v>
      </c>
      <c r="AA17" s="20">
        <v>2</v>
      </c>
      <c r="AB17" s="20">
        <v>0</v>
      </c>
      <c r="AC17" s="20">
        <v>1</v>
      </c>
      <c r="AD17" s="20">
        <v>2</v>
      </c>
      <c r="AE17" s="20">
        <v>3</v>
      </c>
      <c r="AF17" s="20">
        <v>0</v>
      </c>
      <c r="AG17" s="20">
        <v>2</v>
      </c>
      <c r="AH17" s="20">
        <v>6</v>
      </c>
      <c r="AI17" s="20">
        <v>0</v>
      </c>
      <c r="AJ17" s="20">
        <v>0</v>
      </c>
      <c r="AK17" s="20">
        <v>0</v>
      </c>
      <c r="AL17" s="20">
        <v>0</v>
      </c>
      <c r="AM17" s="20">
        <v>3</v>
      </c>
      <c r="AN17" s="20">
        <v>1</v>
      </c>
      <c r="AO17" s="20">
        <v>3</v>
      </c>
      <c r="AP17" s="20">
        <v>2</v>
      </c>
      <c r="AQ17" s="20">
        <v>14</v>
      </c>
      <c r="AR17" s="20">
        <v>0</v>
      </c>
      <c r="AS17" s="20">
        <v>23</v>
      </c>
      <c r="AT17" s="20">
        <v>60</v>
      </c>
      <c r="AU17" s="20">
        <v>1</v>
      </c>
      <c r="AV17" s="20">
        <v>0</v>
      </c>
      <c r="AW17" s="20">
        <v>0</v>
      </c>
      <c r="AX17" s="20">
        <v>1</v>
      </c>
      <c r="AY17" s="20">
        <v>5</v>
      </c>
      <c r="AZ17" s="20">
        <v>0</v>
      </c>
      <c r="BA17" s="20">
        <v>8</v>
      </c>
      <c r="BB17" s="20">
        <v>9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  <c r="BM17" s="20">
        <v>0</v>
      </c>
      <c r="BN17" s="20">
        <v>1</v>
      </c>
      <c r="BO17" s="20">
        <v>0</v>
      </c>
      <c r="BP17" s="20">
        <v>0</v>
      </c>
      <c r="BQ17" s="20">
        <v>0</v>
      </c>
      <c r="BR17" s="20">
        <v>0</v>
      </c>
      <c r="BS17" s="20">
        <v>3</v>
      </c>
      <c r="BT17" s="20">
        <v>0</v>
      </c>
      <c r="BU17" s="20">
        <v>9</v>
      </c>
      <c r="BV17" s="20">
        <v>35</v>
      </c>
      <c r="BW17" s="20">
        <v>8</v>
      </c>
      <c r="BX17" s="20">
        <v>0</v>
      </c>
      <c r="BY17" s="20">
        <v>5</v>
      </c>
      <c r="BZ17" s="20">
        <v>13</v>
      </c>
      <c r="CA17" s="20">
        <v>32</v>
      </c>
      <c r="CB17" s="20">
        <v>0</v>
      </c>
      <c r="CC17" s="20">
        <v>33</v>
      </c>
      <c r="CD17" s="20">
        <v>120</v>
      </c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  <c r="CL17" s="20">
        <v>0</v>
      </c>
    </row>
    <row r="18" spans="2:90" ht="20.100000000000001" customHeight="1" thickBot="1" x14ac:dyDescent="0.25">
      <c r="B18" s="4" t="s">
        <v>29</v>
      </c>
      <c r="C18" s="20">
        <v>165</v>
      </c>
      <c r="D18" s="20">
        <v>6</v>
      </c>
      <c r="E18" s="20">
        <v>114</v>
      </c>
      <c r="F18" s="20">
        <v>885</v>
      </c>
      <c r="G18" s="20">
        <v>0</v>
      </c>
      <c r="H18" s="20">
        <v>0</v>
      </c>
      <c r="I18" s="20">
        <v>2</v>
      </c>
      <c r="J18" s="20">
        <v>3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3</v>
      </c>
      <c r="T18" s="20">
        <v>4</v>
      </c>
      <c r="U18" s="20">
        <v>8</v>
      </c>
      <c r="V18" s="20">
        <v>14</v>
      </c>
      <c r="W18" s="20">
        <v>63</v>
      </c>
      <c r="X18" s="20">
        <v>0</v>
      </c>
      <c r="Y18" s="20">
        <v>47</v>
      </c>
      <c r="Z18" s="20">
        <v>327</v>
      </c>
      <c r="AA18" s="20">
        <v>0</v>
      </c>
      <c r="AB18" s="20">
        <v>0</v>
      </c>
      <c r="AC18" s="20">
        <v>0</v>
      </c>
      <c r="AD18" s="20">
        <v>0</v>
      </c>
      <c r="AE18" s="20">
        <v>1</v>
      </c>
      <c r="AF18" s="20">
        <v>0</v>
      </c>
      <c r="AG18" s="20">
        <v>1</v>
      </c>
      <c r="AH18" s="20">
        <v>7</v>
      </c>
      <c r="AI18" s="20">
        <v>0</v>
      </c>
      <c r="AJ18" s="20">
        <v>0</v>
      </c>
      <c r="AK18" s="20">
        <v>0</v>
      </c>
      <c r="AL18" s="20">
        <v>0</v>
      </c>
      <c r="AM18" s="20">
        <v>1</v>
      </c>
      <c r="AN18" s="20">
        <v>0</v>
      </c>
      <c r="AO18" s="20">
        <v>1</v>
      </c>
      <c r="AP18" s="20">
        <v>3</v>
      </c>
      <c r="AQ18" s="20">
        <v>17</v>
      </c>
      <c r="AR18" s="20">
        <v>0</v>
      </c>
      <c r="AS18" s="20">
        <v>12</v>
      </c>
      <c r="AT18" s="20">
        <v>125</v>
      </c>
      <c r="AU18" s="20">
        <v>5</v>
      </c>
      <c r="AV18" s="20">
        <v>0</v>
      </c>
      <c r="AW18" s="20">
        <v>1</v>
      </c>
      <c r="AX18" s="20">
        <v>8</v>
      </c>
      <c r="AY18" s="20">
        <v>1</v>
      </c>
      <c r="AZ18" s="20">
        <v>0</v>
      </c>
      <c r="BA18" s="20">
        <v>1</v>
      </c>
      <c r="BB18" s="20">
        <v>1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3</v>
      </c>
      <c r="BT18" s="20">
        <v>0</v>
      </c>
      <c r="BU18" s="20">
        <v>3</v>
      </c>
      <c r="BV18" s="20">
        <v>35</v>
      </c>
      <c r="BW18" s="20">
        <v>7</v>
      </c>
      <c r="BX18" s="20">
        <v>2</v>
      </c>
      <c r="BY18" s="20">
        <v>2</v>
      </c>
      <c r="BZ18" s="20">
        <v>18</v>
      </c>
      <c r="CA18" s="20">
        <v>64</v>
      </c>
      <c r="CB18" s="20">
        <v>0</v>
      </c>
      <c r="CC18" s="20">
        <v>36</v>
      </c>
      <c r="CD18" s="20">
        <v>344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  <c r="CL18" s="20">
        <v>0</v>
      </c>
    </row>
    <row r="19" spans="2:90" ht="20.100000000000001" customHeight="1" thickBot="1" x14ac:dyDescent="0.25">
      <c r="B19" s="4" t="s">
        <v>30</v>
      </c>
      <c r="C19" s="20">
        <v>621</v>
      </c>
      <c r="D19" s="20">
        <v>19</v>
      </c>
      <c r="E19" s="20">
        <v>500</v>
      </c>
      <c r="F19" s="20">
        <v>2311</v>
      </c>
      <c r="G19" s="20">
        <v>6</v>
      </c>
      <c r="H19" s="20">
        <v>0</v>
      </c>
      <c r="I19" s="20">
        <v>4</v>
      </c>
      <c r="J19" s="20">
        <v>18</v>
      </c>
      <c r="K19" s="20">
        <v>4</v>
      </c>
      <c r="L19" s="20">
        <v>0</v>
      </c>
      <c r="M19" s="20">
        <v>1</v>
      </c>
      <c r="N19" s="20">
        <v>15</v>
      </c>
      <c r="O19" s="20">
        <v>0</v>
      </c>
      <c r="P19" s="20">
        <v>0</v>
      </c>
      <c r="Q19" s="20">
        <v>0</v>
      </c>
      <c r="R19" s="20">
        <v>0</v>
      </c>
      <c r="S19" s="20">
        <v>26</v>
      </c>
      <c r="T19" s="20">
        <v>9</v>
      </c>
      <c r="U19" s="20">
        <v>38</v>
      </c>
      <c r="V19" s="20">
        <v>29</v>
      </c>
      <c r="W19" s="20">
        <v>219</v>
      </c>
      <c r="X19" s="20">
        <v>0</v>
      </c>
      <c r="Y19" s="20">
        <v>138</v>
      </c>
      <c r="Z19" s="20">
        <v>884</v>
      </c>
      <c r="AA19" s="20">
        <v>0</v>
      </c>
      <c r="AB19" s="20">
        <v>0</v>
      </c>
      <c r="AC19" s="20">
        <v>0</v>
      </c>
      <c r="AD19" s="20">
        <v>0</v>
      </c>
      <c r="AE19" s="20">
        <v>13</v>
      </c>
      <c r="AF19" s="20">
        <v>0</v>
      </c>
      <c r="AG19" s="20">
        <v>6</v>
      </c>
      <c r="AH19" s="20">
        <v>33</v>
      </c>
      <c r="AI19" s="20">
        <v>0</v>
      </c>
      <c r="AJ19" s="20">
        <v>0</v>
      </c>
      <c r="AK19" s="20">
        <v>0</v>
      </c>
      <c r="AL19" s="20">
        <v>0</v>
      </c>
      <c r="AM19" s="20">
        <v>11</v>
      </c>
      <c r="AN19" s="20">
        <v>1</v>
      </c>
      <c r="AO19" s="20">
        <v>9</v>
      </c>
      <c r="AP19" s="20">
        <v>29</v>
      </c>
      <c r="AQ19" s="20">
        <v>91</v>
      </c>
      <c r="AR19" s="20">
        <v>0</v>
      </c>
      <c r="AS19" s="20">
        <v>79</v>
      </c>
      <c r="AT19" s="20">
        <v>332</v>
      </c>
      <c r="AU19" s="20">
        <v>4</v>
      </c>
      <c r="AV19" s="20">
        <v>0</v>
      </c>
      <c r="AW19" s="20">
        <v>2</v>
      </c>
      <c r="AX19" s="20">
        <v>6</v>
      </c>
      <c r="AY19" s="20">
        <v>41</v>
      </c>
      <c r="AZ19" s="20">
        <v>0</v>
      </c>
      <c r="BA19" s="20">
        <v>40</v>
      </c>
      <c r="BB19" s="20">
        <v>67</v>
      </c>
      <c r="BC19" s="20">
        <v>0</v>
      </c>
      <c r="BD19" s="20">
        <v>0</v>
      </c>
      <c r="BE19" s="20">
        <v>0</v>
      </c>
      <c r="BF19" s="20">
        <v>0</v>
      </c>
      <c r="BG19" s="20">
        <v>0</v>
      </c>
      <c r="BH19" s="20">
        <v>0</v>
      </c>
      <c r="BI19" s="20">
        <v>0</v>
      </c>
      <c r="BJ19" s="20">
        <v>0</v>
      </c>
      <c r="BK19" s="20">
        <v>1</v>
      </c>
      <c r="BL19" s="20">
        <v>0</v>
      </c>
      <c r="BM19" s="20">
        <v>1</v>
      </c>
      <c r="BN19" s="20">
        <v>5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2</v>
      </c>
      <c r="BV19" s="20">
        <v>10</v>
      </c>
      <c r="BW19" s="20">
        <v>37</v>
      </c>
      <c r="BX19" s="20">
        <v>9</v>
      </c>
      <c r="BY19" s="20">
        <v>32</v>
      </c>
      <c r="BZ19" s="20">
        <v>56</v>
      </c>
      <c r="CA19" s="20">
        <v>167</v>
      </c>
      <c r="CB19" s="20">
        <v>0</v>
      </c>
      <c r="CC19" s="20">
        <v>147</v>
      </c>
      <c r="CD19" s="20">
        <v>824</v>
      </c>
      <c r="CE19" s="20">
        <v>0</v>
      </c>
      <c r="CF19" s="20">
        <v>0</v>
      </c>
      <c r="CG19" s="20">
        <v>0</v>
      </c>
      <c r="CH19" s="20">
        <v>0</v>
      </c>
      <c r="CI19" s="20">
        <v>1</v>
      </c>
      <c r="CJ19" s="20">
        <v>0</v>
      </c>
      <c r="CK19" s="20">
        <v>1</v>
      </c>
      <c r="CL19" s="20">
        <v>3</v>
      </c>
    </row>
    <row r="20" spans="2:90" ht="20.100000000000001" customHeight="1" thickBot="1" x14ac:dyDescent="0.25">
      <c r="B20" s="4" t="s">
        <v>31</v>
      </c>
      <c r="C20" s="20">
        <v>587</v>
      </c>
      <c r="D20" s="20">
        <v>18</v>
      </c>
      <c r="E20" s="20">
        <v>474</v>
      </c>
      <c r="F20" s="20">
        <v>1774</v>
      </c>
      <c r="G20" s="20">
        <v>5</v>
      </c>
      <c r="H20" s="20">
        <v>0</v>
      </c>
      <c r="I20" s="20">
        <v>3</v>
      </c>
      <c r="J20" s="20">
        <v>16</v>
      </c>
      <c r="K20" s="20">
        <v>1</v>
      </c>
      <c r="L20" s="20">
        <v>0</v>
      </c>
      <c r="M20" s="20">
        <v>1</v>
      </c>
      <c r="N20" s="20">
        <v>7</v>
      </c>
      <c r="O20" s="20">
        <v>0</v>
      </c>
      <c r="P20" s="20">
        <v>0</v>
      </c>
      <c r="Q20" s="20">
        <v>0</v>
      </c>
      <c r="R20" s="20">
        <v>1</v>
      </c>
      <c r="S20" s="20">
        <v>13</v>
      </c>
      <c r="T20" s="20">
        <v>13</v>
      </c>
      <c r="U20" s="20">
        <v>26</v>
      </c>
      <c r="V20" s="20">
        <v>27</v>
      </c>
      <c r="W20" s="20">
        <v>224</v>
      </c>
      <c r="X20" s="20">
        <v>0</v>
      </c>
      <c r="Y20" s="20">
        <v>174</v>
      </c>
      <c r="Z20" s="20">
        <v>672</v>
      </c>
      <c r="AA20" s="20">
        <v>3</v>
      </c>
      <c r="AB20" s="20">
        <v>0</v>
      </c>
      <c r="AC20" s="20">
        <v>3</v>
      </c>
      <c r="AD20" s="20">
        <v>6</v>
      </c>
      <c r="AE20" s="20">
        <v>6</v>
      </c>
      <c r="AF20" s="20">
        <v>0</v>
      </c>
      <c r="AG20" s="20">
        <v>6</v>
      </c>
      <c r="AH20" s="20">
        <v>34</v>
      </c>
      <c r="AI20" s="20">
        <v>0</v>
      </c>
      <c r="AJ20" s="20">
        <v>0</v>
      </c>
      <c r="AK20" s="20">
        <v>0</v>
      </c>
      <c r="AL20" s="20">
        <v>0</v>
      </c>
      <c r="AM20" s="20">
        <v>7</v>
      </c>
      <c r="AN20" s="20">
        <v>5</v>
      </c>
      <c r="AO20" s="20">
        <v>13</v>
      </c>
      <c r="AP20" s="20">
        <v>71</v>
      </c>
      <c r="AQ20" s="20">
        <v>123</v>
      </c>
      <c r="AR20" s="20">
        <v>0</v>
      </c>
      <c r="AS20" s="20">
        <v>87</v>
      </c>
      <c r="AT20" s="20">
        <v>299</v>
      </c>
      <c r="AU20" s="20">
        <v>3</v>
      </c>
      <c r="AV20" s="20">
        <v>0</v>
      </c>
      <c r="AW20" s="20">
        <v>3</v>
      </c>
      <c r="AX20" s="20">
        <v>7</v>
      </c>
      <c r="AY20" s="20">
        <v>21</v>
      </c>
      <c r="AZ20" s="20">
        <v>0</v>
      </c>
      <c r="BA20" s="20">
        <v>11</v>
      </c>
      <c r="BB20" s="20">
        <v>28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1</v>
      </c>
      <c r="BL20" s="20">
        <v>0</v>
      </c>
      <c r="BM20" s="20">
        <v>0</v>
      </c>
      <c r="BN20" s="20">
        <v>4</v>
      </c>
      <c r="BO20" s="20">
        <v>0</v>
      </c>
      <c r="BP20" s="20">
        <v>0</v>
      </c>
      <c r="BQ20" s="20">
        <v>0</v>
      </c>
      <c r="BR20" s="20">
        <v>0</v>
      </c>
      <c r="BS20" s="20">
        <v>3</v>
      </c>
      <c r="BT20" s="20">
        <v>0</v>
      </c>
      <c r="BU20" s="20">
        <v>9</v>
      </c>
      <c r="BV20" s="20">
        <v>50</v>
      </c>
      <c r="BW20" s="20">
        <v>10</v>
      </c>
      <c r="BX20" s="20">
        <v>0</v>
      </c>
      <c r="BY20" s="20">
        <v>9</v>
      </c>
      <c r="BZ20" s="20">
        <v>32</v>
      </c>
      <c r="CA20" s="20">
        <v>167</v>
      </c>
      <c r="CB20" s="20">
        <v>0</v>
      </c>
      <c r="CC20" s="20">
        <v>129</v>
      </c>
      <c r="CD20" s="20">
        <v>520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</row>
    <row r="21" spans="2:90" ht="20.100000000000001" customHeight="1" thickBot="1" x14ac:dyDescent="0.25">
      <c r="B21" s="4" t="s">
        <v>32</v>
      </c>
      <c r="C21" s="20">
        <v>70</v>
      </c>
      <c r="D21" s="20">
        <v>0</v>
      </c>
      <c r="E21" s="20">
        <v>48</v>
      </c>
      <c r="F21" s="20">
        <v>231</v>
      </c>
      <c r="G21" s="20">
        <v>0</v>
      </c>
      <c r="H21" s="20">
        <v>0</v>
      </c>
      <c r="I21" s="20">
        <v>1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6</v>
      </c>
      <c r="T21" s="20">
        <v>0</v>
      </c>
      <c r="U21" s="20">
        <v>4</v>
      </c>
      <c r="V21" s="20">
        <v>7</v>
      </c>
      <c r="W21" s="20">
        <v>26</v>
      </c>
      <c r="X21" s="20">
        <v>0</v>
      </c>
      <c r="Y21" s="20">
        <v>19</v>
      </c>
      <c r="Z21" s="20">
        <v>81</v>
      </c>
      <c r="AA21" s="20">
        <v>0</v>
      </c>
      <c r="AB21" s="20">
        <v>0</v>
      </c>
      <c r="AC21" s="20">
        <v>0</v>
      </c>
      <c r="AD21" s="20">
        <v>0</v>
      </c>
      <c r="AE21" s="20">
        <v>2</v>
      </c>
      <c r="AF21" s="20">
        <v>0</v>
      </c>
      <c r="AG21" s="20">
        <v>1</v>
      </c>
      <c r="AH21" s="20">
        <v>5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2</v>
      </c>
      <c r="AQ21" s="20">
        <v>9</v>
      </c>
      <c r="AR21" s="20">
        <v>0</v>
      </c>
      <c r="AS21" s="20">
        <v>7</v>
      </c>
      <c r="AT21" s="20">
        <v>36</v>
      </c>
      <c r="AU21" s="20">
        <v>0</v>
      </c>
      <c r="AV21" s="20">
        <v>0</v>
      </c>
      <c r="AW21" s="20">
        <v>0</v>
      </c>
      <c r="AX21" s="20">
        <v>0</v>
      </c>
      <c r="AY21" s="20">
        <v>1</v>
      </c>
      <c r="AZ21" s="20">
        <v>0</v>
      </c>
      <c r="BA21" s="20">
        <v>1</v>
      </c>
      <c r="BB21" s="20">
        <v>0</v>
      </c>
      <c r="BC21" s="20">
        <v>0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  <c r="BS21" s="20">
        <v>2</v>
      </c>
      <c r="BT21" s="20">
        <v>0</v>
      </c>
      <c r="BU21" s="20">
        <v>3</v>
      </c>
      <c r="BV21" s="20">
        <v>13</v>
      </c>
      <c r="BW21" s="20">
        <v>3</v>
      </c>
      <c r="BX21" s="20">
        <v>0</v>
      </c>
      <c r="BY21" s="20">
        <v>3</v>
      </c>
      <c r="BZ21" s="20">
        <v>4</v>
      </c>
      <c r="CA21" s="20">
        <v>21</v>
      </c>
      <c r="CB21" s="20">
        <v>0</v>
      </c>
      <c r="CC21" s="20">
        <v>9</v>
      </c>
      <c r="CD21" s="20">
        <v>83</v>
      </c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  <c r="CL21" s="20">
        <v>0</v>
      </c>
    </row>
    <row r="22" spans="2:90" ht="20.100000000000001" customHeight="1" thickBot="1" x14ac:dyDescent="0.25">
      <c r="B22" s="4" t="s">
        <v>33</v>
      </c>
      <c r="C22" s="20">
        <v>190</v>
      </c>
      <c r="D22" s="20">
        <v>9</v>
      </c>
      <c r="E22" s="20">
        <v>157</v>
      </c>
      <c r="F22" s="20">
        <v>780</v>
      </c>
      <c r="G22" s="20">
        <v>0</v>
      </c>
      <c r="H22" s="20">
        <v>0</v>
      </c>
      <c r="I22" s="20">
        <v>0</v>
      </c>
      <c r="J22" s="20">
        <v>5</v>
      </c>
      <c r="K22" s="20">
        <v>0</v>
      </c>
      <c r="L22" s="20">
        <v>0</v>
      </c>
      <c r="M22" s="20">
        <v>0</v>
      </c>
      <c r="N22" s="20">
        <v>2</v>
      </c>
      <c r="O22" s="20">
        <v>0</v>
      </c>
      <c r="P22" s="20">
        <v>0</v>
      </c>
      <c r="Q22" s="20">
        <v>0</v>
      </c>
      <c r="R22" s="20">
        <v>0</v>
      </c>
      <c r="S22" s="20">
        <v>11</v>
      </c>
      <c r="T22" s="20">
        <v>7</v>
      </c>
      <c r="U22" s="20">
        <v>19</v>
      </c>
      <c r="V22" s="20">
        <v>11</v>
      </c>
      <c r="W22" s="20">
        <v>74</v>
      </c>
      <c r="X22" s="20">
        <v>2</v>
      </c>
      <c r="Y22" s="20">
        <v>61</v>
      </c>
      <c r="Z22" s="20">
        <v>325</v>
      </c>
      <c r="AA22" s="20">
        <v>0</v>
      </c>
      <c r="AB22" s="20">
        <v>0</v>
      </c>
      <c r="AC22" s="20">
        <v>1</v>
      </c>
      <c r="AD22" s="20">
        <v>1</v>
      </c>
      <c r="AE22" s="20">
        <v>1</v>
      </c>
      <c r="AF22" s="20">
        <v>0</v>
      </c>
      <c r="AG22" s="20">
        <v>1</v>
      </c>
      <c r="AH22" s="20">
        <v>5</v>
      </c>
      <c r="AI22" s="20">
        <v>0</v>
      </c>
      <c r="AJ22" s="20">
        <v>0</v>
      </c>
      <c r="AK22" s="20">
        <v>0</v>
      </c>
      <c r="AL22" s="20">
        <v>0</v>
      </c>
      <c r="AM22" s="20">
        <v>3</v>
      </c>
      <c r="AN22" s="20">
        <v>0</v>
      </c>
      <c r="AO22" s="20">
        <v>2</v>
      </c>
      <c r="AP22" s="20">
        <v>6</v>
      </c>
      <c r="AQ22" s="20">
        <v>27</v>
      </c>
      <c r="AR22" s="20">
        <v>0</v>
      </c>
      <c r="AS22" s="20">
        <v>13</v>
      </c>
      <c r="AT22" s="20">
        <v>130</v>
      </c>
      <c r="AU22" s="20">
        <v>1</v>
      </c>
      <c r="AV22" s="20">
        <v>0</v>
      </c>
      <c r="AW22" s="20">
        <v>0</v>
      </c>
      <c r="AX22" s="20">
        <v>2</v>
      </c>
      <c r="AY22" s="20">
        <v>10</v>
      </c>
      <c r="AZ22" s="20">
        <v>0</v>
      </c>
      <c r="BA22" s="20">
        <v>10</v>
      </c>
      <c r="BB22" s="20">
        <v>2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  <c r="BS22" s="20">
        <v>13</v>
      </c>
      <c r="BT22" s="20">
        <v>0</v>
      </c>
      <c r="BU22" s="20">
        <v>8</v>
      </c>
      <c r="BV22" s="20">
        <v>54</v>
      </c>
      <c r="BW22" s="20">
        <v>7</v>
      </c>
      <c r="BX22" s="20">
        <v>0</v>
      </c>
      <c r="BY22" s="20">
        <v>8</v>
      </c>
      <c r="BZ22" s="20">
        <v>10</v>
      </c>
      <c r="CA22" s="20">
        <v>43</v>
      </c>
      <c r="CB22" s="20">
        <v>0</v>
      </c>
      <c r="CC22" s="20">
        <v>34</v>
      </c>
      <c r="CD22" s="20">
        <v>227</v>
      </c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</row>
    <row r="23" spans="2:90" ht="20.100000000000001" customHeight="1" thickBot="1" x14ac:dyDescent="0.25">
      <c r="B23" s="4" t="s">
        <v>34</v>
      </c>
      <c r="C23" s="20">
        <v>544</v>
      </c>
      <c r="D23" s="20">
        <v>34</v>
      </c>
      <c r="E23" s="20">
        <v>449</v>
      </c>
      <c r="F23" s="20">
        <v>1714</v>
      </c>
      <c r="G23" s="20">
        <v>3</v>
      </c>
      <c r="H23" s="20">
        <v>0</v>
      </c>
      <c r="I23" s="20">
        <v>4</v>
      </c>
      <c r="J23" s="20">
        <v>6</v>
      </c>
      <c r="K23" s="20">
        <v>5</v>
      </c>
      <c r="L23" s="20">
        <v>0</v>
      </c>
      <c r="M23" s="20">
        <v>4</v>
      </c>
      <c r="N23" s="20">
        <v>17</v>
      </c>
      <c r="O23" s="20">
        <v>0</v>
      </c>
      <c r="P23" s="20">
        <v>0</v>
      </c>
      <c r="Q23" s="20">
        <v>1</v>
      </c>
      <c r="R23" s="20">
        <v>1</v>
      </c>
      <c r="S23" s="20">
        <v>19</v>
      </c>
      <c r="T23" s="20">
        <v>10</v>
      </c>
      <c r="U23" s="20">
        <v>20</v>
      </c>
      <c r="V23" s="20">
        <v>23</v>
      </c>
      <c r="W23" s="20">
        <v>183</v>
      </c>
      <c r="X23" s="20">
        <v>6</v>
      </c>
      <c r="Y23" s="20">
        <v>165</v>
      </c>
      <c r="Z23" s="20">
        <v>614</v>
      </c>
      <c r="AA23" s="20">
        <v>2</v>
      </c>
      <c r="AB23" s="20">
        <v>0</v>
      </c>
      <c r="AC23" s="20">
        <v>1</v>
      </c>
      <c r="AD23" s="20">
        <v>1</v>
      </c>
      <c r="AE23" s="20">
        <v>6</v>
      </c>
      <c r="AF23" s="20">
        <v>0</v>
      </c>
      <c r="AG23" s="20">
        <v>4</v>
      </c>
      <c r="AH23" s="20">
        <v>20</v>
      </c>
      <c r="AI23" s="20">
        <v>0</v>
      </c>
      <c r="AJ23" s="20">
        <v>0</v>
      </c>
      <c r="AK23" s="20">
        <v>0</v>
      </c>
      <c r="AL23" s="20">
        <v>0</v>
      </c>
      <c r="AM23" s="20">
        <v>4</v>
      </c>
      <c r="AN23" s="20">
        <v>4</v>
      </c>
      <c r="AO23" s="20">
        <v>6</v>
      </c>
      <c r="AP23" s="20">
        <v>9</v>
      </c>
      <c r="AQ23" s="20">
        <v>74</v>
      </c>
      <c r="AR23" s="20">
        <v>2</v>
      </c>
      <c r="AS23" s="20">
        <v>74</v>
      </c>
      <c r="AT23" s="20">
        <v>207</v>
      </c>
      <c r="AU23" s="20">
        <v>0</v>
      </c>
      <c r="AV23" s="20">
        <v>0</v>
      </c>
      <c r="AW23" s="20">
        <v>1</v>
      </c>
      <c r="AX23" s="20">
        <v>4</v>
      </c>
      <c r="AY23" s="20">
        <v>44</v>
      </c>
      <c r="AZ23" s="20">
        <v>0</v>
      </c>
      <c r="BA23" s="20">
        <v>26</v>
      </c>
      <c r="BB23" s="20">
        <v>124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2</v>
      </c>
      <c r="BO23" s="20">
        <v>0</v>
      </c>
      <c r="BP23" s="20">
        <v>0</v>
      </c>
      <c r="BQ23" s="20">
        <v>0</v>
      </c>
      <c r="BR23" s="20">
        <v>1</v>
      </c>
      <c r="BS23" s="20">
        <v>21</v>
      </c>
      <c r="BT23" s="20">
        <v>0</v>
      </c>
      <c r="BU23" s="20">
        <v>17</v>
      </c>
      <c r="BV23" s="20">
        <v>74</v>
      </c>
      <c r="BW23" s="20">
        <v>8</v>
      </c>
      <c r="BX23" s="20">
        <v>11</v>
      </c>
      <c r="BY23" s="20">
        <v>13</v>
      </c>
      <c r="BZ23" s="20">
        <v>17</v>
      </c>
      <c r="CA23" s="20">
        <v>175</v>
      </c>
      <c r="CB23" s="20">
        <v>1</v>
      </c>
      <c r="CC23" s="20">
        <v>113</v>
      </c>
      <c r="CD23" s="20">
        <v>594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</row>
    <row r="24" spans="2:90" ht="20.100000000000001" customHeight="1" thickBot="1" x14ac:dyDescent="0.25">
      <c r="B24" s="4" t="s">
        <v>35</v>
      </c>
      <c r="C24" s="20">
        <v>181</v>
      </c>
      <c r="D24" s="20">
        <v>2</v>
      </c>
      <c r="E24" s="20">
        <v>156</v>
      </c>
      <c r="F24" s="20">
        <v>728</v>
      </c>
      <c r="G24" s="20">
        <v>1</v>
      </c>
      <c r="H24" s="20">
        <v>0</v>
      </c>
      <c r="I24" s="20">
        <v>0</v>
      </c>
      <c r="J24" s="20">
        <v>2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11</v>
      </c>
      <c r="T24" s="20">
        <v>1</v>
      </c>
      <c r="U24" s="20">
        <v>11</v>
      </c>
      <c r="V24" s="20">
        <v>12</v>
      </c>
      <c r="W24" s="20">
        <v>56</v>
      </c>
      <c r="X24" s="20">
        <v>0</v>
      </c>
      <c r="Y24" s="20">
        <v>46</v>
      </c>
      <c r="Z24" s="20">
        <v>248</v>
      </c>
      <c r="AA24" s="20">
        <v>0</v>
      </c>
      <c r="AB24" s="20">
        <v>0</v>
      </c>
      <c r="AC24" s="20">
        <v>0</v>
      </c>
      <c r="AD24" s="20">
        <v>0</v>
      </c>
      <c r="AE24" s="20">
        <v>3</v>
      </c>
      <c r="AF24" s="20">
        <v>0</v>
      </c>
      <c r="AG24" s="20">
        <v>4</v>
      </c>
      <c r="AH24" s="20">
        <v>15</v>
      </c>
      <c r="AI24" s="20">
        <v>0</v>
      </c>
      <c r="AJ24" s="20">
        <v>0</v>
      </c>
      <c r="AK24" s="20">
        <v>0</v>
      </c>
      <c r="AL24" s="20">
        <v>0</v>
      </c>
      <c r="AM24" s="20">
        <v>3</v>
      </c>
      <c r="AN24" s="20">
        <v>1</v>
      </c>
      <c r="AO24" s="20">
        <v>3</v>
      </c>
      <c r="AP24" s="20">
        <v>5</v>
      </c>
      <c r="AQ24" s="20">
        <v>19</v>
      </c>
      <c r="AR24" s="20">
        <v>0</v>
      </c>
      <c r="AS24" s="20">
        <v>24</v>
      </c>
      <c r="AT24" s="20">
        <v>91</v>
      </c>
      <c r="AU24" s="20">
        <v>0</v>
      </c>
      <c r="AV24" s="20">
        <v>0</v>
      </c>
      <c r="AW24" s="20">
        <v>0</v>
      </c>
      <c r="AX24" s="20">
        <v>1</v>
      </c>
      <c r="AY24" s="20">
        <v>10</v>
      </c>
      <c r="AZ24" s="20">
        <v>0</v>
      </c>
      <c r="BA24" s="20">
        <v>10</v>
      </c>
      <c r="BB24" s="20">
        <v>2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  <c r="BS24" s="20">
        <v>5</v>
      </c>
      <c r="BT24" s="20">
        <v>0</v>
      </c>
      <c r="BU24" s="20">
        <v>2</v>
      </c>
      <c r="BV24" s="20">
        <v>32</v>
      </c>
      <c r="BW24" s="20">
        <v>7</v>
      </c>
      <c r="BX24" s="20">
        <v>0</v>
      </c>
      <c r="BY24" s="20">
        <v>7</v>
      </c>
      <c r="BZ24" s="20">
        <v>10</v>
      </c>
      <c r="CA24" s="20">
        <v>66</v>
      </c>
      <c r="CB24" s="20">
        <v>0</v>
      </c>
      <c r="CC24" s="20">
        <v>49</v>
      </c>
      <c r="CD24" s="20">
        <v>310</v>
      </c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  <c r="CL24" s="20">
        <v>0</v>
      </c>
    </row>
    <row r="25" spans="2:90" ht="20.100000000000001" customHeight="1" thickBot="1" x14ac:dyDescent="0.25">
      <c r="B25" s="4" t="s">
        <v>36</v>
      </c>
      <c r="C25" s="20">
        <v>72</v>
      </c>
      <c r="D25" s="20">
        <v>1</v>
      </c>
      <c r="E25" s="20">
        <v>55</v>
      </c>
      <c r="F25" s="20">
        <v>170</v>
      </c>
      <c r="G25" s="20">
        <v>1</v>
      </c>
      <c r="H25" s="20">
        <v>0</v>
      </c>
      <c r="I25" s="20">
        <v>2</v>
      </c>
      <c r="J25" s="20">
        <v>1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1</v>
      </c>
      <c r="T25" s="20">
        <v>1</v>
      </c>
      <c r="U25" s="20">
        <v>3</v>
      </c>
      <c r="V25" s="20">
        <v>2</v>
      </c>
      <c r="W25" s="20">
        <v>33</v>
      </c>
      <c r="X25" s="20">
        <v>0</v>
      </c>
      <c r="Y25" s="20">
        <v>13</v>
      </c>
      <c r="Z25" s="20">
        <v>69</v>
      </c>
      <c r="AA25" s="20">
        <v>0</v>
      </c>
      <c r="AB25" s="20">
        <v>0</v>
      </c>
      <c r="AC25" s="20">
        <v>0</v>
      </c>
      <c r="AD25" s="20">
        <v>0</v>
      </c>
      <c r="AE25" s="20">
        <v>1</v>
      </c>
      <c r="AF25" s="20">
        <v>0</v>
      </c>
      <c r="AG25" s="20">
        <v>1</v>
      </c>
      <c r="AH25" s="20">
        <v>1</v>
      </c>
      <c r="AI25" s="20">
        <v>0</v>
      </c>
      <c r="AJ25" s="20">
        <v>0</v>
      </c>
      <c r="AK25" s="20">
        <v>0</v>
      </c>
      <c r="AL25" s="20">
        <v>0</v>
      </c>
      <c r="AM25" s="20">
        <v>1</v>
      </c>
      <c r="AN25" s="20">
        <v>0</v>
      </c>
      <c r="AO25" s="20">
        <v>2</v>
      </c>
      <c r="AP25" s="20">
        <v>1</v>
      </c>
      <c r="AQ25" s="20">
        <v>11</v>
      </c>
      <c r="AR25" s="20">
        <v>0</v>
      </c>
      <c r="AS25" s="20">
        <v>11</v>
      </c>
      <c r="AT25" s="20">
        <v>41</v>
      </c>
      <c r="AU25" s="20">
        <v>0</v>
      </c>
      <c r="AV25" s="20">
        <v>0</v>
      </c>
      <c r="AW25" s="20">
        <v>0</v>
      </c>
      <c r="AX25" s="20">
        <v>0</v>
      </c>
      <c r="AY25" s="20">
        <v>1</v>
      </c>
      <c r="AZ25" s="20">
        <v>0</v>
      </c>
      <c r="BA25" s="20">
        <v>1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3</v>
      </c>
      <c r="BT25" s="20">
        <v>0</v>
      </c>
      <c r="BU25" s="20">
        <v>4</v>
      </c>
      <c r="BV25" s="20">
        <v>11</v>
      </c>
      <c r="BW25" s="20">
        <v>3</v>
      </c>
      <c r="BX25" s="20">
        <v>0</v>
      </c>
      <c r="BY25" s="20">
        <v>3</v>
      </c>
      <c r="BZ25" s="20">
        <v>1</v>
      </c>
      <c r="CA25" s="20">
        <v>17</v>
      </c>
      <c r="CB25" s="20">
        <v>0</v>
      </c>
      <c r="CC25" s="20">
        <v>15</v>
      </c>
      <c r="CD25" s="20">
        <v>43</v>
      </c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  <c r="CL25" s="20">
        <v>0</v>
      </c>
    </row>
    <row r="26" spans="2:90" ht="20.100000000000001" customHeight="1" thickBot="1" x14ac:dyDescent="0.25">
      <c r="B26" s="5" t="s">
        <v>37</v>
      </c>
      <c r="C26" s="20">
        <v>135</v>
      </c>
      <c r="D26" s="20">
        <v>3</v>
      </c>
      <c r="E26" s="20">
        <v>118</v>
      </c>
      <c r="F26" s="20">
        <v>563</v>
      </c>
      <c r="G26" s="20">
        <v>1</v>
      </c>
      <c r="H26" s="20">
        <v>0</v>
      </c>
      <c r="I26" s="20">
        <v>1</v>
      </c>
      <c r="J26" s="20">
        <v>3</v>
      </c>
      <c r="K26" s="20">
        <v>0</v>
      </c>
      <c r="L26" s="20">
        <v>0</v>
      </c>
      <c r="M26" s="20">
        <v>0</v>
      </c>
      <c r="N26" s="20">
        <v>2</v>
      </c>
      <c r="O26" s="20">
        <v>0</v>
      </c>
      <c r="P26" s="20">
        <v>0</v>
      </c>
      <c r="Q26" s="20">
        <v>0</v>
      </c>
      <c r="R26" s="20">
        <v>1</v>
      </c>
      <c r="S26" s="20">
        <v>4</v>
      </c>
      <c r="T26" s="20">
        <v>1</v>
      </c>
      <c r="U26" s="20">
        <v>7</v>
      </c>
      <c r="V26" s="20">
        <v>2</v>
      </c>
      <c r="W26" s="20">
        <v>54</v>
      </c>
      <c r="X26" s="20">
        <v>0</v>
      </c>
      <c r="Y26" s="20">
        <v>35</v>
      </c>
      <c r="Z26" s="20">
        <v>188</v>
      </c>
      <c r="AA26" s="20">
        <v>0</v>
      </c>
      <c r="AB26" s="20">
        <v>1</v>
      </c>
      <c r="AC26" s="20">
        <v>1</v>
      </c>
      <c r="AD26" s="20">
        <v>2</v>
      </c>
      <c r="AE26" s="20">
        <v>1</v>
      </c>
      <c r="AF26" s="20">
        <v>0</v>
      </c>
      <c r="AG26" s="20">
        <v>1</v>
      </c>
      <c r="AH26" s="20">
        <v>6</v>
      </c>
      <c r="AI26" s="20">
        <v>0</v>
      </c>
      <c r="AJ26" s="20">
        <v>0</v>
      </c>
      <c r="AK26" s="20">
        <v>0</v>
      </c>
      <c r="AL26" s="20">
        <v>0</v>
      </c>
      <c r="AM26" s="20">
        <v>3</v>
      </c>
      <c r="AN26" s="20">
        <v>1</v>
      </c>
      <c r="AO26" s="20">
        <v>3</v>
      </c>
      <c r="AP26" s="20">
        <v>4</v>
      </c>
      <c r="AQ26" s="20">
        <v>24</v>
      </c>
      <c r="AR26" s="20">
        <v>0</v>
      </c>
      <c r="AS26" s="20">
        <v>34</v>
      </c>
      <c r="AT26" s="20">
        <v>146</v>
      </c>
      <c r="AU26" s="20">
        <v>0</v>
      </c>
      <c r="AV26" s="20">
        <v>0</v>
      </c>
      <c r="AW26" s="20">
        <v>0</v>
      </c>
      <c r="AX26" s="20">
        <v>1</v>
      </c>
      <c r="AY26" s="20">
        <v>2</v>
      </c>
      <c r="AZ26" s="20">
        <v>0</v>
      </c>
      <c r="BA26" s="20">
        <v>0</v>
      </c>
      <c r="BB26" s="20">
        <v>3</v>
      </c>
      <c r="BC26" s="20">
        <v>0</v>
      </c>
      <c r="BD26" s="20">
        <v>0</v>
      </c>
      <c r="BE26" s="20">
        <v>0</v>
      </c>
      <c r="BF26" s="20">
        <v>0</v>
      </c>
      <c r="BG26" s="20">
        <v>0</v>
      </c>
      <c r="BH26" s="20">
        <v>0</v>
      </c>
      <c r="BI26" s="20">
        <v>0</v>
      </c>
      <c r="BJ26" s="20">
        <v>0</v>
      </c>
      <c r="BK26" s="20">
        <v>1</v>
      </c>
      <c r="BL26" s="20">
        <v>0</v>
      </c>
      <c r="BM26" s="20">
        <v>0</v>
      </c>
      <c r="BN26" s="20">
        <v>4</v>
      </c>
      <c r="BO26" s="20">
        <v>0</v>
      </c>
      <c r="BP26" s="20">
        <v>0</v>
      </c>
      <c r="BQ26" s="20">
        <v>0</v>
      </c>
      <c r="BR26" s="20">
        <v>0</v>
      </c>
      <c r="BS26" s="20">
        <v>1</v>
      </c>
      <c r="BT26" s="20">
        <v>0</v>
      </c>
      <c r="BU26" s="20">
        <v>5</v>
      </c>
      <c r="BV26" s="20">
        <v>39</v>
      </c>
      <c r="BW26" s="20">
        <v>7</v>
      </c>
      <c r="BX26" s="20">
        <v>0</v>
      </c>
      <c r="BY26" s="20">
        <v>7</v>
      </c>
      <c r="BZ26" s="20">
        <v>6</v>
      </c>
      <c r="CA26" s="20">
        <v>37</v>
      </c>
      <c r="CB26" s="20">
        <v>0</v>
      </c>
      <c r="CC26" s="20">
        <v>24</v>
      </c>
      <c r="CD26" s="20">
        <v>158</v>
      </c>
      <c r="CE26" s="20">
        <v>0</v>
      </c>
      <c r="CF26" s="20">
        <v>0</v>
      </c>
      <c r="CG26" s="20">
        <v>0</v>
      </c>
      <c r="CH26" s="20">
        <v>0</v>
      </c>
      <c r="CI26" s="20">
        <v>0</v>
      </c>
      <c r="CJ26" s="20">
        <v>0</v>
      </c>
      <c r="CK26" s="20">
        <v>0</v>
      </c>
      <c r="CL26" s="20">
        <v>0</v>
      </c>
    </row>
    <row r="27" spans="2:90" ht="20.100000000000001" customHeight="1" thickBot="1" x14ac:dyDescent="0.25">
      <c r="B27" s="6" t="s">
        <v>38</v>
      </c>
      <c r="C27" s="21">
        <v>31</v>
      </c>
      <c r="D27" s="21">
        <v>0</v>
      </c>
      <c r="E27" s="21">
        <v>21</v>
      </c>
      <c r="F27" s="21">
        <v>163</v>
      </c>
      <c r="G27" s="21">
        <v>0</v>
      </c>
      <c r="H27" s="21">
        <v>0</v>
      </c>
      <c r="I27" s="21">
        <v>0</v>
      </c>
      <c r="J27" s="21">
        <v>1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1</v>
      </c>
      <c r="T27" s="21">
        <v>0</v>
      </c>
      <c r="U27" s="21">
        <v>2</v>
      </c>
      <c r="V27" s="21">
        <v>5</v>
      </c>
      <c r="W27" s="21">
        <v>12</v>
      </c>
      <c r="X27" s="21">
        <v>0</v>
      </c>
      <c r="Y27" s="21">
        <v>7</v>
      </c>
      <c r="Z27" s="21">
        <v>44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4</v>
      </c>
      <c r="AI27" s="21">
        <v>0</v>
      </c>
      <c r="AJ27" s="21">
        <v>0</v>
      </c>
      <c r="AK27" s="21">
        <v>0</v>
      </c>
      <c r="AL27" s="21">
        <v>0</v>
      </c>
      <c r="AM27" s="21">
        <v>2</v>
      </c>
      <c r="AN27" s="21">
        <v>0</v>
      </c>
      <c r="AO27" s="21">
        <v>0</v>
      </c>
      <c r="AP27" s="21">
        <v>2</v>
      </c>
      <c r="AQ27" s="21">
        <v>2</v>
      </c>
      <c r="AR27" s="21">
        <v>0</v>
      </c>
      <c r="AS27" s="21">
        <v>5</v>
      </c>
      <c r="AT27" s="21">
        <v>41</v>
      </c>
      <c r="AU27" s="21">
        <v>0</v>
      </c>
      <c r="AV27" s="21">
        <v>0</v>
      </c>
      <c r="AW27" s="21">
        <v>1</v>
      </c>
      <c r="AX27" s="21">
        <v>2</v>
      </c>
      <c r="AY27" s="21">
        <v>6</v>
      </c>
      <c r="AZ27" s="21">
        <v>0</v>
      </c>
      <c r="BA27" s="21">
        <v>1</v>
      </c>
      <c r="BB27" s="21">
        <v>7</v>
      </c>
      <c r="BC27" s="21">
        <v>0</v>
      </c>
      <c r="BD27" s="21">
        <v>0</v>
      </c>
      <c r="BE27" s="21">
        <v>0</v>
      </c>
      <c r="BF27" s="21">
        <v>0</v>
      </c>
      <c r="BG27" s="21">
        <v>0</v>
      </c>
      <c r="BH27" s="21">
        <v>0</v>
      </c>
      <c r="BI27" s="21">
        <v>0</v>
      </c>
      <c r="BJ27" s="21">
        <v>0</v>
      </c>
      <c r="BK27" s="21">
        <v>0</v>
      </c>
      <c r="BL27" s="21">
        <v>0</v>
      </c>
      <c r="BM27" s="21">
        <v>0</v>
      </c>
      <c r="BN27" s="21">
        <v>0</v>
      </c>
      <c r="BO27" s="21">
        <v>0</v>
      </c>
      <c r="BP27" s="21">
        <v>0</v>
      </c>
      <c r="BQ27" s="21">
        <v>0</v>
      </c>
      <c r="BR27" s="21">
        <v>0</v>
      </c>
      <c r="BS27" s="21">
        <v>3</v>
      </c>
      <c r="BT27" s="21">
        <v>0</v>
      </c>
      <c r="BU27" s="21">
        <v>1</v>
      </c>
      <c r="BV27" s="21">
        <v>9</v>
      </c>
      <c r="BW27" s="21">
        <v>0</v>
      </c>
      <c r="BX27" s="21">
        <v>0</v>
      </c>
      <c r="BY27" s="21">
        <v>1</v>
      </c>
      <c r="BZ27" s="21">
        <v>1</v>
      </c>
      <c r="CA27" s="21">
        <v>5</v>
      </c>
      <c r="CB27" s="21">
        <v>0</v>
      </c>
      <c r="CC27" s="21">
        <v>3</v>
      </c>
      <c r="CD27" s="21">
        <v>47</v>
      </c>
      <c r="CE27" s="21">
        <v>0</v>
      </c>
      <c r="CF27" s="21">
        <v>0</v>
      </c>
      <c r="CG27" s="21">
        <v>0</v>
      </c>
      <c r="CH27" s="21">
        <v>0</v>
      </c>
      <c r="CI27" s="21">
        <v>0</v>
      </c>
      <c r="CJ27" s="21">
        <v>0</v>
      </c>
      <c r="CK27" s="21">
        <v>0</v>
      </c>
      <c r="CL27" s="21">
        <v>0</v>
      </c>
    </row>
    <row r="28" spans="2:90" ht="20.100000000000001" customHeight="1" thickBot="1" x14ac:dyDescent="0.25">
      <c r="B28" s="7" t="s">
        <v>39</v>
      </c>
      <c r="C28" s="9">
        <f>SUM(C11:C27)</f>
        <v>4304</v>
      </c>
      <c r="D28" s="9">
        <f t="shared" ref="D28:AT28" si="0">SUM(D11:D27)</f>
        <v>141</v>
      </c>
      <c r="E28" s="9">
        <f t="shared" si="0"/>
        <v>3483</v>
      </c>
      <c r="F28" s="9">
        <f t="shared" si="0"/>
        <v>14889</v>
      </c>
      <c r="G28" s="9">
        <f t="shared" si="0"/>
        <v>25</v>
      </c>
      <c r="H28" s="9">
        <f t="shared" si="0"/>
        <v>0</v>
      </c>
      <c r="I28" s="9">
        <f t="shared" si="0"/>
        <v>27</v>
      </c>
      <c r="J28" s="9">
        <f t="shared" si="0"/>
        <v>100</v>
      </c>
      <c r="K28" s="9">
        <f t="shared" si="0"/>
        <v>16</v>
      </c>
      <c r="L28" s="9">
        <f t="shared" si="0"/>
        <v>0</v>
      </c>
      <c r="M28" s="9">
        <f t="shared" si="0"/>
        <v>14</v>
      </c>
      <c r="N28" s="9">
        <f t="shared" si="0"/>
        <v>58</v>
      </c>
      <c r="O28" s="9">
        <f t="shared" si="0"/>
        <v>0</v>
      </c>
      <c r="P28" s="9">
        <f t="shared" si="0"/>
        <v>0</v>
      </c>
      <c r="Q28" s="9">
        <f t="shared" si="0"/>
        <v>1</v>
      </c>
      <c r="R28" s="9">
        <f t="shared" si="0"/>
        <v>5</v>
      </c>
      <c r="S28" s="9">
        <f t="shared" si="0"/>
        <v>139</v>
      </c>
      <c r="T28" s="9">
        <f t="shared" si="0"/>
        <v>72</v>
      </c>
      <c r="U28" s="9">
        <f t="shared" si="0"/>
        <v>222</v>
      </c>
      <c r="V28" s="9">
        <f t="shared" si="0"/>
        <v>188</v>
      </c>
      <c r="W28" s="9">
        <f t="shared" si="0"/>
        <v>1586</v>
      </c>
      <c r="X28" s="9">
        <f t="shared" si="0"/>
        <v>10</v>
      </c>
      <c r="Y28" s="9">
        <f t="shared" si="0"/>
        <v>1132</v>
      </c>
      <c r="Z28" s="9">
        <f t="shared" si="0"/>
        <v>5519</v>
      </c>
      <c r="AA28" s="9">
        <f t="shared" si="0"/>
        <v>10</v>
      </c>
      <c r="AB28" s="9">
        <f t="shared" si="0"/>
        <v>2</v>
      </c>
      <c r="AC28" s="9">
        <f t="shared" si="0"/>
        <v>10</v>
      </c>
      <c r="AD28" s="9">
        <f t="shared" si="0"/>
        <v>15</v>
      </c>
      <c r="AE28" s="9">
        <f t="shared" si="0"/>
        <v>48</v>
      </c>
      <c r="AF28" s="9">
        <f t="shared" si="0"/>
        <v>0</v>
      </c>
      <c r="AG28" s="9">
        <f t="shared" si="0"/>
        <v>38</v>
      </c>
      <c r="AH28" s="9">
        <f t="shared" si="0"/>
        <v>185</v>
      </c>
      <c r="AI28" s="9">
        <f t="shared" si="0"/>
        <v>0</v>
      </c>
      <c r="AJ28" s="9">
        <f t="shared" si="0"/>
        <v>0</v>
      </c>
      <c r="AK28" s="9">
        <f t="shared" si="0"/>
        <v>0</v>
      </c>
      <c r="AL28" s="9">
        <f t="shared" si="0"/>
        <v>0</v>
      </c>
      <c r="AM28" s="9">
        <f t="shared" si="0"/>
        <v>55</v>
      </c>
      <c r="AN28" s="9">
        <f t="shared" si="0"/>
        <v>18</v>
      </c>
      <c r="AO28" s="9">
        <f t="shared" si="0"/>
        <v>65</v>
      </c>
      <c r="AP28" s="9">
        <f t="shared" si="0"/>
        <v>162</v>
      </c>
      <c r="AQ28" s="9">
        <f t="shared" si="0"/>
        <v>636</v>
      </c>
      <c r="AR28" s="9">
        <f t="shared" si="0"/>
        <v>2</v>
      </c>
      <c r="AS28" s="9">
        <f t="shared" si="0"/>
        <v>565</v>
      </c>
      <c r="AT28" s="9">
        <f t="shared" si="0"/>
        <v>2271</v>
      </c>
      <c r="AU28" s="9">
        <f t="shared" ref="AU28" si="1">SUM(AU11:AU27)</f>
        <v>17</v>
      </c>
      <c r="AV28" s="9">
        <f t="shared" ref="AV28:CL28" si="2">SUM(AV11:AV27)</f>
        <v>0</v>
      </c>
      <c r="AW28" s="9">
        <f t="shared" si="2"/>
        <v>10</v>
      </c>
      <c r="AX28" s="9">
        <f t="shared" si="2"/>
        <v>38</v>
      </c>
      <c r="AY28" s="9">
        <f t="shared" si="2"/>
        <v>186</v>
      </c>
      <c r="AZ28" s="9">
        <f t="shared" si="2"/>
        <v>0</v>
      </c>
      <c r="BA28" s="9">
        <f t="shared" si="2"/>
        <v>152</v>
      </c>
      <c r="BB28" s="9">
        <f t="shared" si="2"/>
        <v>295</v>
      </c>
      <c r="BC28" s="9">
        <f t="shared" si="2"/>
        <v>0</v>
      </c>
      <c r="BD28" s="9">
        <f t="shared" si="2"/>
        <v>0</v>
      </c>
      <c r="BE28" s="9">
        <f t="shared" si="2"/>
        <v>0</v>
      </c>
      <c r="BF28" s="9">
        <f t="shared" si="2"/>
        <v>0</v>
      </c>
      <c r="BG28" s="9">
        <f t="shared" si="2"/>
        <v>0</v>
      </c>
      <c r="BH28" s="9">
        <f t="shared" si="2"/>
        <v>0</v>
      </c>
      <c r="BI28" s="9">
        <f t="shared" si="2"/>
        <v>0</v>
      </c>
      <c r="BJ28" s="9">
        <f t="shared" si="2"/>
        <v>0</v>
      </c>
      <c r="BK28" s="9">
        <f t="shared" si="2"/>
        <v>6</v>
      </c>
      <c r="BL28" s="9">
        <f t="shared" si="2"/>
        <v>0</v>
      </c>
      <c r="BM28" s="9">
        <f t="shared" si="2"/>
        <v>4</v>
      </c>
      <c r="BN28" s="9">
        <f t="shared" si="2"/>
        <v>28</v>
      </c>
      <c r="BO28" s="9">
        <f t="shared" si="2"/>
        <v>0</v>
      </c>
      <c r="BP28" s="9">
        <f t="shared" si="2"/>
        <v>0</v>
      </c>
      <c r="BQ28" s="9">
        <f t="shared" si="2"/>
        <v>0</v>
      </c>
      <c r="BR28" s="9">
        <f t="shared" si="2"/>
        <v>2</v>
      </c>
      <c r="BS28" s="9">
        <f t="shared" si="2"/>
        <v>95</v>
      </c>
      <c r="BT28" s="9">
        <f t="shared" si="2"/>
        <v>0</v>
      </c>
      <c r="BU28" s="9">
        <f t="shared" si="2"/>
        <v>107</v>
      </c>
      <c r="BV28" s="9">
        <f t="shared" si="2"/>
        <v>609</v>
      </c>
      <c r="BW28" s="9">
        <f t="shared" si="2"/>
        <v>142</v>
      </c>
      <c r="BX28" s="9">
        <f t="shared" si="2"/>
        <v>36</v>
      </c>
      <c r="BY28" s="9">
        <f t="shared" si="2"/>
        <v>134</v>
      </c>
      <c r="BZ28" s="9">
        <f t="shared" si="2"/>
        <v>286</v>
      </c>
      <c r="CA28" s="9">
        <f t="shared" si="2"/>
        <v>1342</v>
      </c>
      <c r="CB28" s="9">
        <f t="shared" si="2"/>
        <v>1</v>
      </c>
      <c r="CC28" s="9">
        <f t="shared" si="2"/>
        <v>1001</v>
      </c>
      <c r="CD28" s="9">
        <f t="shared" si="2"/>
        <v>5127</v>
      </c>
      <c r="CE28" s="9">
        <f t="shared" si="2"/>
        <v>0</v>
      </c>
      <c r="CF28" s="9">
        <f t="shared" si="2"/>
        <v>0</v>
      </c>
      <c r="CG28" s="9">
        <f t="shared" si="2"/>
        <v>0</v>
      </c>
      <c r="CH28" s="9">
        <f t="shared" si="2"/>
        <v>0</v>
      </c>
      <c r="CI28" s="9">
        <f t="shared" si="2"/>
        <v>1</v>
      </c>
      <c r="CJ28" s="9">
        <f t="shared" si="2"/>
        <v>0</v>
      </c>
      <c r="CK28" s="9">
        <f t="shared" si="2"/>
        <v>1</v>
      </c>
      <c r="CL28" s="9">
        <f t="shared" si="2"/>
        <v>3</v>
      </c>
    </row>
    <row r="29" spans="2:90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</row>
  </sheetData>
  <mergeCells count="22"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75" t="s">
        <v>99</v>
      </c>
      <c r="D9" s="68"/>
      <c r="E9" s="68"/>
      <c r="F9" s="75" t="s">
        <v>100</v>
      </c>
      <c r="G9" s="68"/>
      <c r="H9" s="68"/>
      <c r="I9" s="75" t="s">
        <v>101</v>
      </c>
      <c r="J9" s="68"/>
      <c r="K9" s="68"/>
      <c r="L9" s="75" t="s">
        <v>102</v>
      </c>
      <c r="M9" s="68"/>
      <c r="N9" s="68"/>
    </row>
    <row r="10" spans="2:14" ht="42" customHeight="1" thickBot="1" x14ac:dyDescent="0.25">
      <c r="C10" s="8" t="s">
        <v>48</v>
      </c>
      <c r="D10" s="8" t="s">
        <v>50</v>
      </c>
      <c r="E10" s="8" t="s">
        <v>103</v>
      </c>
      <c r="F10" s="8" t="s">
        <v>48</v>
      </c>
      <c r="G10" s="8" t="s">
        <v>50</v>
      </c>
      <c r="H10" s="8" t="s">
        <v>103</v>
      </c>
      <c r="I10" s="8" t="s">
        <v>48</v>
      </c>
      <c r="J10" s="8" t="s">
        <v>50</v>
      </c>
      <c r="K10" s="8" t="s">
        <v>103</v>
      </c>
      <c r="L10" s="8" t="s">
        <v>48</v>
      </c>
      <c r="M10" s="8" t="s">
        <v>50</v>
      </c>
      <c r="N10" s="8" t="s">
        <v>103</v>
      </c>
    </row>
    <row r="11" spans="2:14" ht="20.100000000000001" customHeight="1" thickBot="1" x14ac:dyDescent="0.25">
      <c r="B11" s="3" t="s">
        <v>22</v>
      </c>
      <c r="C11" s="19">
        <v>262</v>
      </c>
      <c r="D11" s="19">
        <v>232</v>
      </c>
      <c r="E11" s="19">
        <v>431</v>
      </c>
      <c r="F11" s="19">
        <v>49</v>
      </c>
      <c r="G11" s="19">
        <v>47</v>
      </c>
      <c r="H11" s="19">
        <v>65</v>
      </c>
      <c r="I11" s="19">
        <v>185</v>
      </c>
      <c r="J11" s="19">
        <v>150</v>
      </c>
      <c r="K11" s="19">
        <v>337</v>
      </c>
      <c r="L11" s="19">
        <v>28</v>
      </c>
      <c r="M11" s="19">
        <v>35</v>
      </c>
      <c r="N11" s="19">
        <v>29</v>
      </c>
    </row>
    <row r="12" spans="2:14" ht="20.100000000000001" customHeight="1" thickBot="1" x14ac:dyDescent="0.25">
      <c r="B12" s="4" t="s">
        <v>23</v>
      </c>
      <c r="C12" s="20">
        <v>14</v>
      </c>
      <c r="D12" s="20">
        <v>26</v>
      </c>
      <c r="E12" s="20">
        <v>48</v>
      </c>
      <c r="F12" s="20">
        <v>4</v>
      </c>
      <c r="G12" s="20">
        <v>6</v>
      </c>
      <c r="H12" s="20">
        <v>11</v>
      </c>
      <c r="I12" s="20">
        <v>10</v>
      </c>
      <c r="J12" s="20">
        <v>19</v>
      </c>
      <c r="K12" s="20">
        <v>35</v>
      </c>
      <c r="L12" s="20">
        <v>0</v>
      </c>
      <c r="M12" s="20">
        <v>1</v>
      </c>
      <c r="N12" s="20">
        <v>2</v>
      </c>
    </row>
    <row r="13" spans="2:14" ht="20.100000000000001" customHeight="1" thickBot="1" x14ac:dyDescent="0.25">
      <c r="B13" s="4" t="s">
        <v>24</v>
      </c>
      <c r="C13" s="20">
        <v>17</v>
      </c>
      <c r="D13" s="20">
        <v>25</v>
      </c>
      <c r="E13" s="20">
        <v>27</v>
      </c>
      <c r="F13" s="20">
        <v>5</v>
      </c>
      <c r="G13" s="20">
        <v>5</v>
      </c>
      <c r="H13" s="20">
        <v>4</v>
      </c>
      <c r="I13" s="20">
        <v>7</v>
      </c>
      <c r="J13" s="20">
        <v>8</v>
      </c>
      <c r="K13" s="20">
        <v>16</v>
      </c>
      <c r="L13" s="20">
        <v>5</v>
      </c>
      <c r="M13" s="20">
        <v>12</v>
      </c>
      <c r="N13" s="20">
        <v>7</v>
      </c>
    </row>
    <row r="14" spans="2:14" ht="20.100000000000001" customHeight="1" thickBot="1" x14ac:dyDescent="0.25">
      <c r="B14" s="4" t="s">
        <v>25</v>
      </c>
      <c r="C14" s="20">
        <v>37</v>
      </c>
      <c r="D14" s="20">
        <v>40</v>
      </c>
      <c r="E14" s="20">
        <v>50</v>
      </c>
      <c r="F14" s="20">
        <v>16</v>
      </c>
      <c r="G14" s="20">
        <v>17</v>
      </c>
      <c r="H14" s="20">
        <v>15</v>
      </c>
      <c r="I14" s="20">
        <v>19</v>
      </c>
      <c r="J14" s="20">
        <v>21</v>
      </c>
      <c r="K14" s="20">
        <v>31</v>
      </c>
      <c r="L14" s="20">
        <v>2</v>
      </c>
      <c r="M14" s="20">
        <v>2</v>
      </c>
      <c r="N14" s="20">
        <v>4</v>
      </c>
    </row>
    <row r="15" spans="2:14" ht="20.100000000000001" customHeight="1" thickBot="1" x14ac:dyDescent="0.25">
      <c r="B15" s="4" t="s">
        <v>26</v>
      </c>
      <c r="C15" s="20">
        <v>55</v>
      </c>
      <c r="D15" s="20">
        <v>53</v>
      </c>
      <c r="E15" s="20">
        <v>124</v>
      </c>
      <c r="F15" s="20">
        <v>7</v>
      </c>
      <c r="G15" s="20">
        <v>9</v>
      </c>
      <c r="H15" s="20">
        <v>13</v>
      </c>
      <c r="I15" s="20">
        <v>42</v>
      </c>
      <c r="J15" s="20">
        <v>39</v>
      </c>
      <c r="K15" s="20">
        <v>107</v>
      </c>
      <c r="L15" s="20">
        <v>6</v>
      </c>
      <c r="M15" s="20">
        <v>5</v>
      </c>
      <c r="N15" s="20">
        <v>4</v>
      </c>
    </row>
    <row r="16" spans="2:14" ht="20.100000000000001" customHeight="1" thickBot="1" x14ac:dyDescent="0.25">
      <c r="B16" s="4" t="s">
        <v>27</v>
      </c>
      <c r="C16" s="20">
        <v>6</v>
      </c>
      <c r="D16" s="20">
        <v>7</v>
      </c>
      <c r="E16" s="20">
        <v>8</v>
      </c>
      <c r="F16" s="20">
        <v>1</v>
      </c>
      <c r="G16" s="20">
        <v>1</v>
      </c>
      <c r="H16" s="20">
        <v>0</v>
      </c>
      <c r="I16" s="20">
        <v>5</v>
      </c>
      <c r="J16" s="20">
        <v>6</v>
      </c>
      <c r="K16" s="20">
        <v>7</v>
      </c>
      <c r="L16" s="20">
        <v>0</v>
      </c>
      <c r="M16" s="20">
        <v>0</v>
      </c>
      <c r="N16" s="20">
        <v>1</v>
      </c>
    </row>
    <row r="17" spans="2:14" ht="20.100000000000001" customHeight="1" thickBot="1" x14ac:dyDescent="0.25">
      <c r="B17" s="4" t="s">
        <v>28</v>
      </c>
      <c r="C17" s="20">
        <v>24</v>
      </c>
      <c r="D17" s="20">
        <v>33</v>
      </c>
      <c r="E17" s="20">
        <v>49</v>
      </c>
      <c r="F17" s="20">
        <v>7</v>
      </c>
      <c r="G17" s="20">
        <v>7</v>
      </c>
      <c r="H17" s="20">
        <v>8</v>
      </c>
      <c r="I17" s="20">
        <v>16</v>
      </c>
      <c r="J17" s="20">
        <v>25</v>
      </c>
      <c r="K17" s="20">
        <v>40</v>
      </c>
      <c r="L17" s="20">
        <v>1</v>
      </c>
      <c r="M17" s="20">
        <v>1</v>
      </c>
      <c r="N17" s="20">
        <v>1</v>
      </c>
    </row>
    <row r="18" spans="2:14" ht="20.100000000000001" customHeight="1" thickBot="1" x14ac:dyDescent="0.25">
      <c r="B18" s="4" t="s">
        <v>29</v>
      </c>
      <c r="C18" s="20">
        <v>35</v>
      </c>
      <c r="D18" s="20">
        <v>33</v>
      </c>
      <c r="E18" s="20">
        <v>78</v>
      </c>
      <c r="F18" s="20">
        <v>13</v>
      </c>
      <c r="G18" s="20">
        <v>11</v>
      </c>
      <c r="H18" s="20">
        <v>17</v>
      </c>
      <c r="I18" s="20">
        <v>21</v>
      </c>
      <c r="J18" s="20">
        <v>19</v>
      </c>
      <c r="K18" s="20">
        <v>60</v>
      </c>
      <c r="L18" s="20">
        <v>1</v>
      </c>
      <c r="M18" s="20">
        <v>3</v>
      </c>
      <c r="N18" s="20">
        <v>1</v>
      </c>
    </row>
    <row r="19" spans="2:14" ht="20.100000000000001" customHeight="1" thickBot="1" x14ac:dyDescent="0.25">
      <c r="B19" s="4" t="s">
        <v>30</v>
      </c>
      <c r="C19" s="20">
        <v>249</v>
      </c>
      <c r="D19" s="20">
        <v>234</v>
      </c>
      <c r="E19" s="20">
        <v>509</v>
      </c>
      <c r="F19" s="20">
        <v>94</v>
      </c>
      <c r="G19" s="20">
        <v>83</v>
      </c>
      <c r="H19" s="20">
        <v>120</v>
      </c>
      <c r="I19" s="20">
        <v>140</v>
      </c>
      <c r="J19" s="20">
        <v>140</v>
      </c>
      <c r="K19" s="20">
        <v>347</v>
      </c>
      <c r="L19" s="20">
        <v>15</v>
      </c>
      <c r="M19" s="20">
        <v>11</v>
      </c>
      <c r="N19" s="20">
        <v>42</v>
      </c>
    </row>
    <row r="20" spans="2:14" ht="20.100000000000001" customHeight="1" thickBot="1" x14ac:dyDescent="0.25">
      <c r="B20" s="4" t="s">
        <v>31</v>
      </c>
      <c r="C20" s="20">
        <v>122</v>
      </c>
      <c r="D20" s="20">
        <v>141</v>
      </c>
      <c r="E20" s="20">
        <v>209</v>
      </c>
      <c r="F20" s="20">
        <v>35</v>
      </c>
      <c r="G20" s="20">
        <v>35</v>
      </c>
      <c r="H20" s="20">
        <v>54</v>
      </c>
      <c r="I20" s="20">
        <v>61</v>
      </c>
      <c r="J20" s="20">
        <v>77</v>
      </c>
      <c r="K20" s="20">
        <v>140</v>
      </c>
      <c r="L20" s="20">
        <v>26</v>
      </c>
      <c r="M20" s="20">
        <v>29</v>
      </c>
      <c r="N20" s="20">
        <v>15</v>
      </c>
    </row>
    <row r="21" spans="2:14" ht="20.100000000000001" customHeight="1" thickBot="1" x14ac:dyDescent="0.25">
      <c r="B21" s="4" t="s">
        <v>32</v>
      </c>
      <c r="C21" s="20">
        <v>15</v>
      </c>
      <c r="D21" s="20">
        <v>9</v>
      </c>
      <c r="E21" s="20">
        <v>23</v>
      </c>
      <c r="F21" s="20">
        <v>1</v>
      </c>
      <c r="G21" s="20">
        <v>0</v>
      </c>
      <c r="H21" s="20">
        <v>2</v>
      </c>
      <c r="I21" s="20">
        <v>14</v>
      </c>
      <c r="J21" s="20">
        <v>9</v>
      </c>
      <c r="K21" s="20">
        <v>21</v>
      </c>
      <c r="L21" s="20">
        <v>0</v>
      </c>
      <c r="M21" s="20">
        <v>0</v>
      </c>
      <c r="N21" s="20">
        <v>0</v>
      </c>
    </row>
    <row r="22" spans="2:14" ht="20.100000000000001" customHeight="1" thickBot="1" x14ac:dyDescent="0.25">
      <c r="B22" s="4" t="s">
        <v>33</v>
      </c>
      <c r="C22" s="20">
        <v>51</v>
      </c>
      <c r="D22" s="20">
        <v>42</v>
      </c>
      <c r="E22" s="20">
        <v>97</v>
      </c>
      <c r="F22" s="20">
        <v>11</v>
      </c>
      <c r="G22" s="20">
        <v>6</v>
      </c>
      <c r="H22" s="20">
        <v>18</v>
      </c>
      <c r="I22" s="20">
        <v>38</v>
      </c>
      <c r="J22" s="20">
        <v>34</v>
      </c>
      <c r="K22" s="20">
        <v>73</v>
      </c>
      <c r="L22" s="20">
        <v>2</v>
      </c>
      <c r="M22" s="20">
        <v>2</v>
      </c>
      <c r="N22" s="20">
        <v>6</v>
      </c>
    </row>
    <row r="23" spans="2:14" ht="20.100000000000001" customHeight="1" thickBot="1" x14ac:dyDescent="0.25">
      <c r="B23" s="4" t="s">
        <v>34</v>
      </c>
      <c r="C23" s="20">
        <v>157</v>
      </c>
      <c r="D23" s="20">
        <v>183</v>
      </c>
      <c r="E23" s="20">
        <v>218</v>
      </c>
      <c r="F23" s="20">
        <v>42</v>
      </c>
      <c r="G23" s="20">
        <v>42</v>
      </c>
      <c r="H23" s="20">
        <v>38</v>
      </c>
      <c r="I23" s="20">
        <v>94</v>
      </c>
      <c r="J23" s="20">
        <v>113</v>
      </c>
      <c r="K23" s="20">
        <v>154</v>
      </c>
      <c r="L23" s="20">
        <v>21</v>
      </c>
      <c r="M23" s="20">
        <v>28</v>
      </c>
      <c r="N23" s="20">
        <v>26</v>
      </c>
    </row>
    <row r="24" spans="2:14" ht="20.100000000000001" customHeight="1" thickBot="1" x14ac:dyDescent="0.25">
      <c r="B24" s="4" t="s">
        <v>35</v>
      </c>
      <c r="C24" s="20">
        <v>84</v>
      </c>
      <c r="D24" s="20">
        <v>63</v>
      </c>
      <c r="E24" s="20">
        <v>82</v>
      </c>
      <c r="F24" s="20">
        <v>11</v>
      </c>
      <c r="G24" s="20">
        <v>10</v>
      </c>
      <c r="H24" s="20">
        <v>6</v>
      </c>
      <c r="I24" s="20">
        <v>38</v>
      </c>
      <c r="J24" s="20">
        <v>25</v>
      </c>
      <c r="K24" s="20">
        <v>62</v>
      </c>
      <c r="L24" s="20">
        <v>35</v>
      </c>
      <c r="M24" s="20">
        <v>28</v>
      </c>
      <c r="N24" s="20">
        <v>14</v>
      </c>
    </row>
    <row r="25" spans="2:14" ht="20.100000000000001" customHeight="1" thickBot="1" x14ac:dyDescent="0.25">
      <c r="B25" s="4" t="s">
        <v>36</v>
      </c>
      <c r="C25" s="20">
        <v>29</v>
      </c>
      <c r="D25" s="20">
        <v>23</v>
      </c>
      <c r="E25" s="20">
        <v>33</v>
      </c>
      <c r="F25" s="20">
        <v>8</v>
      </c>
      <c r="G25" s="20">
        <v>3</v>
      </c>
      <c r="H25" s="20">
        <v>5</v>
      </c>
      <c r="I25" s="20">
        <v>21</v>
      </c>
      <c r="J25" s="20">
        <v>20</v>
      </c>
      <c r="K25" s="20">
        <v>28</v>
      </c>
      <c r="L25" s="20">
        <v>0</v>
      </c>
      <c r="M25" s="20">
        <v>0</v>
      </c>
      <c r="N25" s="20">
        <v>0</v>
      </c>
    </row>
    <row r="26" spans="2:14" ht="20.100000000000001" customHeight="1" thickBot="1" x14ac:dyDescent="0.25">
      <c r="B26" s="5" t="s">
        <v>37</v>
      </c>
      <c r="C26" s="20">
        <v>37</v>
      </c>
      <c r="D26" s="20">
        <v>33</v>
      </c>
      <c r="E26" s="20">
        <v>91</v>
      </c>
      <c r="F26" s="20">
        <v>8</v>
      </c>
      <c r="G26" s="20">
        <v>8</v>
      </c>
      <c r="H26" s="20">
        <v>9</v>
      </c>
      <c r="I26" s="20">
        <v>26</v>
      </c>
      <c r="J26" s="20">
        <v>22</v>
      </c>
      <c r="K26" s="20">
        <v>77</v>
      </c>
      <c r="L26" s="20">
        <v>3</v>
      </c>
      <c r="M26" s="20">
        <v>3</v>
      </c>
      <c r="N26" s="20">
        <v>5</v>
      </c>
    </row>
    <row r="27" spans="2:14" ht="20.100000000000001" customHeight="1" thickBot="1" x14ac:dyDescent="0.25">
      <c r="B27" s="6" t="s">
        <v>38</v>
      </c>
      <c r="C27" s="21">
        <v>10</v>
      </c>
      <c r="D27" s="21">
        <v>7</v>
      </c>
      <c r="E27" s="21">
        <v>16</v>
      </c>
      <c r="F27" s="21">
        <v>3</v>
      </c>
      <c r="G27" s="21">
        <v>5</v>
      </c>
      <c r="H27" s="21">
        <v>3</v>
      </c>
      <c r="I27" s="21">
        <v>7</v>
      </c>
      <c r="J27" s="21">
        <v>1</v>
      </c>
      <c r="K27" s="21">
        <v>13</v>
      </c>
      <c r="L27" s="21">
        <v>0</v>
      </c>
      <c r="M27" s="21">
        <v>1</v>
      </c>
      <c r="N27" s="21">
        <v>0</v>
      </c>
    </row>
    <row r="28" spans="2:14" ht="20.100000000000001" customHeight="1" thickBot="1" x14ac:dyDescent="0.25">
      <c r="B28" s="7" t="s">
        <v>39</v>
      </c>
      <c r="C28" s="9">
        <f>SUM(C11:C27)</f>
        <v>1204</v>
      </c>
      <c r="D28" s="9">
        <f t="shared" ref="D28:N28" si="0">SUM(D11:D27)</f>
        <v>1184</v>
      </c>
      <c r="E28" s="9">
        <f t="shared" si="0"/>
        <v>2093</v>
      </c>
      <c r="F28" s="9">
        <f t="shared" si="0"/>
        <v>315</v>
      </c>
      <c r="G28" s="9">
        <f t="shared" si="0"/>
        <v>295</v>
      </c>
      <c r="H28" s="9">
        <f t="shared" si="0"/>
        <v>388</v>
      </c>
      <c r="I28" s="9">
        <f t="shared" si="0"/>
        <v>744</v>
      </c>
      <c r="J28" s="9">
        <f t="shared" si="0"/>
        <v>728</v>
      </c>
      <c r="K28" s="9">
        <f t="shared" si="0"/>
        <v>1548</v>
      </c>
      <c r="L28" s="9">
        <f t="shared" si="0"/>
        <v>145</v>
      </c>
      <c r="M28" s="9">
        <f t="shared" si="0"/>
        <v>161</v>
      </c>
      <c r="N28" s="9">
        <f t="shared" si="0"/>
        <v>157</v>
      </c>
    </row>
    <row r="29" spans="2:14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I29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77"/>
      <c r="C9" s="75" t="s">
        <v>104</v>
      </c>
      <c r="D9" s="68"/>
      <c r="E9" s="76"/>
      <c r="F9" s="75" t="s">
        <v>105</v>
      </c>
      <c r="G9" s="68"/>
      <c r="H9" s="68"/>
      <c r="I9" s="75" t="s">
        <v>106</v>
      </c>
      <c r="J9" s="68"/>
      <c r="K9" s="68"/>
      <c r="L9" s="75" t="s">
        <v>107</v>
      </c>
      <c r="M9" s="68"/>
      <c r="N9" s="68"/>
      <c r="O9" s="75" t="s">
        <v>108</v>
      </c>
      <c r="P9" s="68"/>
      <c r="Q9" s="68"/>
      <c r="R9" s="75" t="s">
        <v>109</v>
      </c>
      <c r="S9" s="68"/>
      <c r="T9" s="68"/>
      <c r="U9" s="75" t="s">
        <v>110</v>
      </c>
      <c r="V9" s="68"/>
      <c r="W9" s="68"/>
      <c r="X9" s="75" t="s">
        <v>111</v>
      </c>
      <c r="Y9" s="68"/>
      <c r="Z9" s="68"/>
      <c r="AA9" s="75" t="s">
        <v>112</v>
      </c>
      <c r="AB9" s="68"/>
      <c r="AC9" s="68"/>
      <c r="AD9" s="75" t="s">
        <v>113</v>
      </c>
      <c r="AE9" s="68"/>
      <c r="AF9" s="68"/>
      <c r="AG9" s="75" t="s">
        <v>114</v>
      </c>
      <c r="AH9" s="68"/>
      <c r="AI9" s="68"/>
    </row>
    <row r="10" spans="2:35" ht="42.75" customHeight="1" thickBot="1" x14ac:dyDescent="0.25">
      <c r="B10" s="77"/>
      <c r="C10" s="8" t="s">
        <v>115</v>
      </c>
      <c r="D10" s="8" t="s">
        <v>50</v>
      </c>
      <c r="E10" s="8" t="s">
        <v>51</v>
      </c>
      <c r="F10" s="8" t="s">
        <v>116</v>
      </c>
      <c r="G10" s="8" t="s">
        <v>50</v>
      </c>
      <c r="H10" s="8" t="s">
        <v>51</v>
      </c>
      <c r="I10" s="8" t="s">
        <v>116</v>
      </c>
      <c r="J10" s="8" t="s">
        <v>50</v>
      </c>
      <c r="K10" s="8" t="s">
        <v>51</v>
      </c>
      <c r="L10" s="8" t="s">
        <v>116</v>
      </c>
      <c r="M10" s="8" t="s">
        <v>50</v>
      </c>
      <c r="N10" s="8" t="s">
        <v>51</v>
      </c>
      <c r="O10" s="8" t="s">
        <v>116</v>
      </c>
      <c r="P10" s="8" t="s">
        <v>50</v>
      </c>
      <c r="Q10" s="8" t="s">
        <v>51</v>
      </c>
      <c r="R10" s="8" t="s">
        <v>116</v>
      </c>
      <c r="S10" s="8" t="s">
        <v>50</v>
      </c>
      <c r="T10" s="8" t="s">
        <v>51</v>
      </c>
      <c r="U10" s="8" t="s">
        <v>116</v>
      </c>
      <c r="V10" s="8" t="s">
        <v>50</v>
      </c>
      <c r="W10" s="8" t="s">
        <v>51</v>
      </c>
      <c r="X10" s="8" t="s">
        <v>116</v>
      </c>
      <c r="Y10" s="8" t="s">
        <v>50</v>
      </c>
      <c r="Z10" s="8" t="s">
        <v>51</v>
      </c>
      <c r="AA10" s="8" t="s">
        <v>116</v>
      </c>
      <c r="AB10" s="8" t="s">
        <v>50</v>
      </c>
      <c r="AC10" s="8" t="s">
        <v>51</v>
      </c>
      <c r="AD10" s="8" t="s">
        <v>116</v>
      </c>
      <c r="AE10" s="8" t="s">
        <v>50</v>
      </c>
      <c r="AF10" s="8" t="s">
        <v>51</v>
      </c>
      <c r="AG10" s="8" t="s">
        <v>116</v>
      </c>
      <c r="AH10" s="8" t="s">
        <v>50</v>
      </c>
      <c r="AI10" s="8" t="s">
        <v>51</v>
      </c>
    </row>
    <row r="11" spans="2:35" ht="20.100000000000001" customHeight="1" thickBot="1" x14ac:dyDescent="0.25">
      <c r="B11" s="3" t="s">
        <v>22</v>
      </c>
      <c r="C11" s="19">
        <v>334</v>
      </c>
      <c r="D11" s="19">
        <v>321</v>
      </c>
      <c r="E11" s="19">
        <v>95</v>
      </c>
      <c r="F11" s="19">
        <v>316</v>
      </c>
      <c r="G11" s="19">
        <v>298</v>
      </c>
      <c r="H11" s="19">
        <v>85</v>
      </c>
      <c r="I11" s="19">
        <v>18</v>
      </c>
      <c r="J11" s="19">
        <v>18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4</v>
      </c>
      <c r="Q11" s="19">
        <v>10</v>
      </c>
      <c r="R11" s="19">
        <v>0</v>
      </c>
      <c r="S11" s="19">
        <v>1</v>
      </c>
      <c r="T11" s="19">
        <v>0</v>
      </c>
      <c r="U11" s="19">
        <v>60</v>
      </c>
      <c r="V11" s="19">
        <v>55</v>
      </c>
      <c r="W11" s="19">
        <v>16</v>
      </c>
      <c r="X11" s="19">
        <v>59</v>
      </c>
      <c r="Y11" s="19">
        <v>54</v>
      </c>
      <c r="Z11" s="19">
        <v>16</v>
      </c>
      <c r="AA11" s="19">
        <v>0</v>
      </c>
      <c r="AB11" s="19">
        <v>0</v>
      </c>
      <c r="AC11" s="19">
        <v>0</v>
      </c>
      <c r="AD11" s="19">
        <v>1</v>
      </c>
      <c r="AE11" s="19">
        <v>1</v>
      </c>
      <c r="AF11" s="19">
        <v>0</v>
      </c>
      <c r="AG11" s="19">
        <v>0</v>
      </c>
      <c r="AH11" s="19">
        <v>0</v>
      </c>
      <c r="AI11" s="19">
        <v>0</v>
      </c>
    </row>
    <row r="12" spans="2:35" ht="20.100000000000001" customHeight="1" thickBot="1" x14ac:dyDescent="0.25">
      <c r="B12" s="4" t="s">
        <v>23</v>
      </c>
      <c r="C12" s="20">
        <v>50</v>
      </c>
      <c r="D12" s="20">
        <v>49</v>
      </c>
      <c r="E12" s="20">
        <v>13</v>
      </c>
      <c r="F12" s="20">
        <v>50</v>
      </c>
      <c r="G12" s="20">
        <v>49</v>
      </c>
      <c r="H12" s="20">
        <v>13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11</v>
      </c>
      <c r="V12" s="20">
        <v>9</v>
      </c>
      <c r="W12" s="20">
        <v>6</v>
      </c>
      <c r="X12" s="20">
        <v>11</v>
      </c>
      <c r="Y12" s="20">
        <v>9</v>
      </c>
      <c r="Z12" s="20">
        <v>6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</row>
    <row r="13" spans="2:35" ht="20.100000000000001" customHeight="1" thickBot="1" x14ac:dyDescent="0.25">
      <c r="B13" s="4" t="s">
        <v>24</v>
      </c>
      <c r="C13" s="20">
        <v>54</v>
      </c>
      <c r="D13" s="20">
        <v>51</v>
      </c>
      <c r="E13" s="20">
        <v>18</v>
      </c>
      <c r="F13" s="20">
        <v>54</v>
      </c>
      <c r="G13" s="20">
        <v>51</v>
      </c>
      <c r="H13" s="20">
        <v>18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7</v>
      </c>
      <c r="V13" s="20">
        <v>6</v>
      </c>
      <c r="W13" s="20">
        <v>2</v>
      </c>
      <c r="X13" s="20">
        <v>7</v>
      </c>
      <c r="Y13" s="20">
        <v>6</v>
      </c>
      <c r="Z13" s="20">
        <v>2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</row>
    <row r="14" spans="2:35" ht="20.100000000000001" customHeight="1" thickBot="1" x14ac:dyDescent="0.25">
      <c r="B14" s="4" t="s">
        <v>25</v>
      </c>
      <c r="C14" s="20">
        <v>81</v>
      </c>
      <c r="D14" s="20">
        <v>83</v>
      </c>
      <c r="E14" s="20">
        <v>17</v>
      </c>
      <c r="F14" s="20">
        <v>81</v>
      </c>
      <c r="G14" s="20">
        <v>83</v>
      </c>
      <c r="H14" s="20">
        <v>17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24</v>
      </c>
      <c r="V14" s="20">
        <v>22</v>
      </c>
      <c r="W14" s="20">
        <v>13</v>
      </c>
      <c r="X14" s="20">
        <v>24</v>
      </c>
      <c r="Y14" s="20">
        <v>22</v>
      </c>
      <c r="Z14" s="20">
        <v>13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</row>
    <row r="15" spans="2:35" ht="20.100000000000001" customHeight="1" thickBot="1" x14ac:dyDescent="0.25">
      <c r="B15" s="4" t="s">
        <v>26</v>
      </c>
      <c r="C15" s="20">
        <v>146</v>
      </c>
      <c r="D15" s="20">
        <v>122</v>
      </c>
      <c r="E15" s="20">
        <v>42</v>
      </c>
      <c r="F15" s="20">
        <v>145</v>
      </c>
      <c r="G15" s="20">
        <v>121</v>
      </c>
      <c r="H15" s="20">
        <v>42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1</v>
      </c>
      <c r="P15" s="20">
        <v>1</v>
      </c>
      <c r="Q15" s="20">
        <v>0</v>
      </c>
      <c r="R15" s="20">
        <v>0</v>
      </c>
      <c r="S15" s="20">
        <v>0</v>
      </c>
      <c r="T15" s="20">
        <v>0</v>
      </c>
      <c r="U15" s="20">
        <v>46</v>
      </c>
      <c r="V15" s="20">
        <v>42</v>
      </c>
      <c r="W15" s="20">
        <v>16</v>
      </c>
      <c r="X15" s="20">
        <v>46</v>
      </c>
      <c r="Y15" s="20">
        <v>42</v>
      </c>
      <c r="Z15" s="20">
        <v>16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</row>
    <row r="16" spans="2:35" ht="20.100000000000001" customHeight="1" thickBot="1" x14ac:dyDescent="0.25">
      <c r="B16" s="4" t="s">
        <v>27</v>
      </c>
      <c r="C16" s="20">
        <v>31</v>
      </c>
      <c r="D16" s="20">
        <v>39</v>
      </c>
      <c r="E16" s="20">
        <v>11</v>
      </c>
      <c r="F16" s="20">
        <v>27</v>
      </c>
      <c r="G16" s="20">
        <v>35</v>
      </c>
      <c r="H16" s="20">
        <v>11</v>
      </c>
      <c r="I16" s="20">
        <v>4</v>
      </c>
      <c r="J16" s="20">
        <v>4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2</v>
      </c>
      <c r="V16" s="20">
        <v>4</v>
      </c>
      <c r="W16" s="20">
        <v>3</v>
      </c>
      <c r="X16" s="20">
        <v>2</v>
      </c>
      <c r="Y16" s="20">
        <v>4</v>
      </c>
      <c r="Z16" s="20">
        <v>3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</row>
    <row r="17" spans="2:35" ht="20.100000000000001" customHeight="1" thickBot="1" x14ac:dyDescent="0.25">
      <c r="B17" s="4" t="s">
        <v>28</v>
      </c>
      <c r="C17" s="20">
        <v>108</v>
      </c>
      <c r="D17" s="20">
        <v>95</v>
      </c>
      <c r="E17" s="20">
        <v>57</v>
      </c>
      <c r="F17" s="20">
        <v>108</v>
      </c>
      <c r="G17" s="20">
        <v>95</v>
      </c>
      <c r="H17" s="20">
        <v>57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18</v>
      </c>
      <c r="V17" s="20">
        <v>13</v>
      </c>
      <c r="W17" s="20">
        <v>11</v>
      </c>
      <c r="X17" s="20">
        <v>18</v>
      </c>
      <c r="Y17" s="20">
        <v>13</v>
      </c>
      <c r="Z17" s="20">
        <v>11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</row>
    <row r="18" spans="2:35" ht="20.100000000000001" customHeight="1" thickBot="1" x14ac:dyDescent="0.25">
      <c r="B18" s="4" t="s">
        <v>29</v>
      </c>
      <c r="C18" s="20">
        <v>39</v>
      </c>
      <c r="D18" s="20">
        <v>40</v>
      </c>
      <c r="E18" s="20">
        <v>27</v>
      </c>
      <c r="F18" s="20">
        <v>39</v>
      </c>
      <c r="G18" s="20">
        <v>40</v>
      </c>
      <c r="H18" s="20">
        <v>26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1</v>
      </c>
      <c r="U18" s="20">
        <v>7</v>
      </c>
      <c r="V18" s="20">
        <v>12</v>
      </c>
      <c r="W18" s="20">
        <v>12</v>
      </c>
      <c r="X18" s="20">
        <v>7</v>
      </c>
      <c r="Y18" s="20">
        <v>12</v>
      </c>
      <c r="Z18" s="20">
        <v>12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</row>
    <row r="19" spans="2:35" ht="20.100000000000001" customHeight="1" thickBot="1" x14ac:dyDescent="0.25">
      <c r="B19" s="4" t="s">
        <v>30</v>
      </c>
      <c r="C19" s="20">
        <v>481</v>
      </c>
      <c r="D19" s="20">
        <v>447</v>
      </c>
      <c r="E19" s="20">
        <v>116</v>
      </c>
      <c r="F19" s="20">
        <v>480</v>
      </c>
      <c r="G19" s="20">
        <v>443</v>
      </c>
      <c r="H19" s="20">
        <v>110</v>
      </c>
      <c r="I19" s="20">
        <v>1</v>
      </c>
      <c r="J19" s="20">
        <v>0</v>
      </c>
      <c r="K19" s="20">
        <v>5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4</v>
      </c>
      <c r="T19" s="20">
        <v>1</v>
      </c>
      <c r="U19" s="20">
        <v>114</v>
      </c>
      <c r="V19" s="20">
        <v>115</v>
      </c>
      <c r="W19" s="20">
        <v>11</v>
      </c>
      <c r="X19" s="20">
        <v>114</v>
      </c>
      <c r="Y19" s="20">
        <v>115</v>
      </c>
      <c r="Z19" s="20">
        <v>11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</row>
    <row r="20" spans="2:35" ht="20.100000000000001" customHeight="1" thickBot="1" x14ac:dyDescent="0.25">
      <c r="B20" s="4" t="s">
        <v>31</v>
      </c>
      <c r="C20" s="20">
        <v>241</v>
      </c>
      <c r="D20" s="20">
        <v>231</v>
      </c>
      <c r="E20" s="20">
        <v>57</v>
      </c>
      <c r="F20" s="20">
        <v>241</v>
      </c>
      <c r="G20" s="20">
        <v>230</v>
      </c>
      <c r="H20" s="20">
        <v>57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1</v>
      </c>
      <c r="T20" s="20">
        <v>0</v>
      </c>
      <c r="U20" s="20">
        <v>45</v>
      </c>
      <c r="V20" s="20">
        <v>40</v>
      </c>
      <c r="W20" s="20">
        <v>8</v>
      </c>
      <c r="X20" s="20">
        <v>45</v>
      </c>
      <c r="Y20" s="20">
        <v>40</v>
      </c>
      <c r="Z20" s="20">
        <v>8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</row>
    <row r="21" spans="2:35" ht="20.100000000000001" customHeight="1" thickBot="1" x14ac:dyDescent="0.25">
      <c r="B21" s="4" t="s">
        <v>32</v>
      </c>
      <c r="C21" s="20">
        <v>30</v>
      </c>
      <c r="D21" s="20">
        <v>34</v>
      </c>
      <c r="E21" s="20">
        <v>7</v>
      </c>
      <c r="F21" s="20">
        <v>30</v>
      </c>
      <c r="G21" s="20">
        <v>34</v>
      </c>
      <c r="H21" s="20">
        <v>7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1</v>
      </c>
      <c r="V21" s="20">
        <v>2</v>
      </c>
      <c r="W21" s="20">
        <v>0</v>
      </c>
      <c r="X21" s="20">
        <v>1</v>
      </c>
      <c r="Y21" s="20">
        <v>2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</row>
    <row r="22" spans="2:35" ht="20.100000000000001" customHeight="1" thickBot="1" x14ac:dyDescent="0.25">
      <c r="B22" s="4" t="s">
        <v>33</v>
      </c>
      <c r="C22" s="20">
        <v>87</v>
      </c>
      <c r="D22" s="20">
        <v>84</v>
      </c>
      <c r="E22" s="20">
        <v>23</v>
      </c>
      <c r="F22" s="20">
        <v>86</v>
      </c>
      <c r="G22" s="20">
        <v>84</v>
      </c>
      <c r="H22" s="20">
        <v>22</v>
      </c>
      <c r="I22" s="20">
        <v>1</v>
      </c>
      <c r="J22" s="20">
        <v>0</v>
      </c>
      <c r="K22" s="20">
        <v>1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15</v>
      </c>
      <c r="V22" s="20">
        <v>16</v>
      </c>
      <c r="W22" s="20">
        <v>2</v>
      </c>
      <c r="X22" s="20">
        <v>15</v>
      </c>
      <c r="Y22" s="20">
        <v>16</v>
      </c>
      <c r="Z22" s="20">
        <v>2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</row>
    <row r="23" spans="2:35" ht="20.100000000000001" customHeight="1" thickBot="1" x14ac:dyDescent="0.25">
      <c r="B23" s="4" t="s">
        <v>34</v>
      </c>
      <c r="C23" s="20">
        <v>359</v>
      </c>
      <c r="D23" s="20">
        <v>348</v>
      </c>
      <c r="E23" s="20">
        <v>132</v>
      </c>
      <c r="F23" s="20">
        <v>358</v>
      </c>
      <c r="G23" s="20">
        <v>348</v>
      </c>
      <c r="H23" s="20">
        <v>129</v>
      </c>
      <c r="I23" s="20">
        <v>1</v>
      </c>
      <c r="J23" s="20">
        <v>0</v>
      </c>
      <c r="K23" s="20">
        <v>3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65</v>
      </c>
      <c r="V23" s="20">
        <v>63</v>
      </c>
      <c r="W23" s="20">
        <v>16</v>
      </c>
      <c r="X23" s="20">
        <v>65</v>
      </c>
      <c r="Y23" s="20">
        <v>63</v>
      </c>
      <c r="Z23" s="20">
        <v>16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</row>
    <row r="24" spans="2:35" ht="20.100000000000001" customHeight="1" thickBot="1" x14ac:dyDescent="0.25">
      <c r="B24" s="4" t="s">
        <v>35</v>
      </c>
      <c r="C24" s="20">
        <v>58</v>
      </c>
      <c r="D24" s="20">
        <v>52</v>
      </c>
      <c r="E24" s="20">
        <v>37</v>
      </c>
      <c r="F24" s="20">
        <v>58</v>
      </c>
      <c r="G24" s="20">
        <v>52</v>
      </c>
      <c r="H24" s="20">
        <v>37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6</v>
      </c>
      <c r="V24" s="20">
        <v>10</v>
      </c>
      <c r="W24" s="20">
        <v>3</v>
      </c>
      <c r="X24" s="20">
        <v>6</v>
      </c>
      <c r="Y24" s="20">
        <v>10</v>
      </c>
      <c r="Z24" s="20">
        <v>3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</row>
    <row r="25" spans="2:35" ht="20.100000000000001" customHeight="1" thickBot="1" x14ac:dyDescent="0.25">
      <c r="B25" s="4" t="s">
        <v>36</v>
      </c>
      <c r="C25" s="20">
        <v>34</v>
      </c>
      <c r="D25" s="20">
        <v>42</v>
      </c>
      <c r="E25" s="20">
        <v>37</v>
      </c>
      <c r="F25" s="20">
        <v>34</v>
      </c>
      <c r="G25" s="20">
        <v>42</v>
      </c>
      <c r="H25" s="20">
        <v>37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5</v>
      </c>
      <c r="V25" s="20">
        <v>11</v>
      </c>
      <c r="W25" s="20">
        <v>1</v>
      </c>
      <c r="X25" s="20">
        <v>5</v>
      </c>
      <c r="Y25" s="20">
        <v>11</v>
      </c>
      <c r="Z25" s="20">
        <v>1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</row>
    <row r="26" spans="2:35" ht="20.100000000000001" customHeight="1" thickBot="1" x14ac:dyDescent="0.25">
      <c r="B26" s="5" t="s">
        <v>37</v>
      </c>
      <c r="C26" s="20">
        <v>70</v>
      </c>
      <c r="D26" s="20">
        <v>69</v>
      </c>
      <c r="E26" s="20">
        <v>34</v>
      </c>
      <c r="F26" s="20">
        <v>70</v>
      </c>
      <c r="G26" s="20">
        <v>69</v>
      </c>
      <c r="H26" s="20">
        <v>30</v>
      </c>
      <c r="I26" s="20">
        <v>0</v>
      </c>
      <c r="J26" s="20">
        <v>0</v>
      </c>
      <c r="K26" s="20">
        <v>4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12</v>
      </c>
      <c r="V26" s="20">
        <v>13</v>
      </c>
      <c r="W26" s="20">
        <v>5</v>
      </c>
      <c r="X26" s="20">
        <v>12</v>
      </c>
      <c r="Y26" s="20">
        <v>13</v>
      </c>
      <c r="Z26" s="20">
        <v>5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</row>
    <row r="27" spans="2:35" ht="20.100000000000001" customHeight="1" thickBot="1" x14ac:dyDescent="0.25">
      <c r="B27" s="6" t="s">
        <v>38</v>
      </c>
      <c r="C27" s="21">
        <v>13</v>
      </c>
      <c r="D27" s="21">
        <v>7</v>
      </c>
      <c r="E27" s="21">
        <v>15</v>
      </c>
      <c r="F27" s="21">
        <v>13</v>
      </c>
      <c r="G27" s="21">
        <v>7</v>
      </c>
      <c r="H27" s="21">
        <v>15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2</v>
      </c>
      <c r="V27" s="21">
        <v>2</v>
      </c>
      <c r="W27" s="21">
        <v>1</v>
      </c>
      <c r="X27" s="21">
        <v>2</v>
      </c>
      <c r="Y27" s="21">
        <v>2</v>
      </c>
      <c r="Z27" s="21">
        <v>1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</row>
    <row r="28" spans="2:35" ht="20.100000000000001" customHeight="1" thickBot="1" x14ac:dyDescent="0.25">
      <c r="B28" s="7" t="s">
        <v>39</v>
      </c>
      <c r="C28" s="9">
        <f>SUM(C11:C27)</f>
        <v>2216</v>
      </c>
      <c r="D28" s="9">
        <f t="shared" ref="D28:AI28" si="0">SUM(D11:D27)</f>
        <v>2114</v>
      </c>
      <c r="E28" s="9">
        <f t="shared" si="0"/>
        <v>738</v>
      </c>
      <c r="F28" s="9">
        <f t="shared" si="0"/>
        <v>2190</v>
      </c>
      <c r="G28" s="9">
        <f t="shared" si="0"/>
        <v>2081</v>
      </c>
      <c r="H28" s="9">
        <f t="shared" si="0"/>
        <v>713</v>
      </c>
      <c r="I28" s="9">
        <f t="shared" si="0"/>
        <v>25</v>
      </c>
      <c r="J28" s="9">
        <f t="shared" si="0"/>
        <v>22</v>
      </c>
      <c r="K28" s="9">
        <f t="shared" si="0"/>
        <v>13</v>
      </c>
      <c r="L28" s="9">
        <f t="shared" si="0"/>
        <v>0</v>
      </c>
      <c r="M28" s="9">
        <f t="shared" si="0"/>
        <v>0</v>
      </c>
      <c r="N28" s="9">
        <f t="shared" si="0"/>
        <v>0</v>
      </c>
      <c r="O28" s="9">
        <f t="shared" si="0"/>
        <v>1</v>
      </c>
      <c r="P28" s="9">
        <f t="shared" si="0"/>
        <v>5</v>
      </c>
      <c r="Q28" s="9">
        <f t="shared" si="0"/>
        <v>10</v>
      </c>
      <c r="R28" s="9">
        <f t="shared" si="0"/>
        <v>0</v>
      </c>
      <c r="S28" s="9">
        <f t="shared" si="0"/>
        <v>6</v>
      </c>
      <c r="T28" s="9">
        <f t="shared" si="0"/>
        <v>2</v>
      </c>
      <c r="U28" s="9">
        <f t="shared" si="0"/>
        <v>440</v>
      </c>
      <c r="V28" s="9">
        <f t="shared" si="0"/>
        <v>435</v>
      </c>
      <c r="W28" s="9">
        <f t="shared" si="0"/>
        <v>126</v>
      </c>
      <c r="X28" s="9">
        <f t="shared" si="0"/>
        <v>439</v>
      </c>
      <c r="Y28" s="9">
        <f t="shared" si="0"/>
        <v>434</v>
      </c>
      <c r="Z28" s="9">
        <f t="shared" si="0"/>
        <v>126</v>
      </c>
      <c r="AA28" s="9">
        <f t="shared" si="0"/>
        <v>0</v>
      </c>
      <c r="AB28" s="9">
        <f t="shared" si="0"/>
        <v>0</v>
      </c>
      <c r="AC28" s="9">
        <f t="shared" si="0"/>
        <v>0</v>
      </c>
      <c r="AD28" s="9">
        <f t="shared" si="0"/>
        <v>1</v>
      </c>
      <c r="AE28" s="9">
        <f t="shared" si="0"/>
        <v>1</v>
      </c>
      <c r="AF28" s="9">
        <f t="shared" si="0"/>
        <v>0</v>
      </c>
      <c r="AG28" s="9">
        <f t="shared" si="0"/>
        <v>0</v>
      </c>
      <c r="AH28" s="9">
        <f t="shared" si="0"/>
        <v>0</v>
      </c>
      <c r="AI28" s="9">
        <f t="shared" si="0"/>
        <v>0</v>
      </c>
    </row>
    <row r="29" spans="2:35" x14ac:dyDescent="0.2"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</row>
  </sheetData>
  <mergeCells count="12">
    <mergeCell ref="AG9:AI9"/>
    <mergeCell ref="C9:E9"/>
    <mergeCell ref="F9:H9"/>
    <mergeCell ref="I9:K9"/>
    <mergeCell ref="L9:N9"/>
    <mergeCell ref="O9:Q9"/>
    <mergeCell ref="R9:T9"/>
    <mergeCell ref="B9:B10"/>
    <mergeCell ref="U9:W9"/>
    <mergeCell ref="X9:Z9"/>
    <mergeCell ref="AA9:AC9"/>
    <mergeCell ref="AD9:AF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W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2.5" bestFit="1" customWidth="1"/>
    <col min="4" max="4" width="7.5" bestFit="1" customWidth="1"/>
    <col min="5" max="5" width="8.75" bestFit="1" customWidth="1"/>
    <col min="6" max="6" width="11.625" bestFit="1" customWidth="1"/>
    <col min="7" max="7" width="12.5" bestFit="1" customWidth="1"/>
    <col min="8" max="8" width="7.5" bestFit="1" customWidth="1"/>
    <col min="9" max="9" width="8.75" bestFit="1" customWidth="1"/>
    <col min="10" max="10" width="11.625" bestFit="1" customWidth="1"/>
    <col min="11" max="11" width="12.5" bestFit="1" customWidth="1"/>
    <col min="12" max="12" width="7.5" bestFit="1" customWidth="1"/>
    <col min="13" max="13" width="8.75" bestFit="1" customWidth="1"/>
    <col min="14" max="14" width="11.625" bestFit="1" customWidth="1"/>
    <col min="15" max="15" width="12.5" bestFit="1" customWidth="1"/>
    <col min="16" max="16" width="7.5" bestFit="1" customWidth="1"/>
    <col min="17" max="17" width="8.75" bestFit="1" customWidth="1"/>
    <col min="18" max="18" width="11.625" bestFit="1" customWidth="1"/>
    <col min="19" max="19" width="17.875" bestFit="1" customWidth="1"/>
    <col min="20" max="20" width="12.875" bestFit="1" customWidth="1"/>
    <col min="21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75" t="s">
        <v>238</v>
      </c>
      <c r="D9" s="68"/>
      <c r="E9" s="68"/>
      <c r="F9" s="76"/>
      <c r="G9" s="75" t="s">
        <v>234</v>
      </c>
      <c r="H9" s="68"/>
      <c r="I9" s="68"/>
      <c r="J9" s="82"/>
      <c r="K9" s="75" t="s">
        <v>235</v>
      </c>
      <c r="L9" s="68"/>
      <c r="M9" s="68"/>
      <c r="N9" s="82"/>
      <c r="O9" s="75" t="s">
        <v>236</v>
      </c>
      <c r="P9" s="68"/>
      <c r="Q9" s="68"/>
      <c r="R9" s="82"/>
      <c r="S9" s="75" t="s">
        <v>237</v>
      </c>
      <c r="T9" s="68"/>
      <c r="U9" s="68"/>
      <c r="V9" s="68"/>
      <c r="W9" s="68"/>
    </row>
    <row r="10" spans="2:23" ht="28.5" customHeight="1" thickBot="1" x14ac:dyDescent="0.25">
      <c r="B10" s="10"/>
      <c r="C10" s="79" t="s">
        <v>117</v>
      </c>
      <c r="D10" s="81" t="s">
        <v>118</v>
      </c>
      <c r="E10" s="81"/>
      <c r="F10" s="78" t="s">
        <v>119</v>
      </c>
      <c r="G10" s="79" t="s">
        <v>117</v>
      </c>
      <c r="H10" s="81" t="s">
        <v>118</v>
      </c>
      <c r="I10" s="81"/>
      <c r="J10" s="78" t="s">
        <v>119</v>
      </c>
      <c r="K10" s="79" t="s">
        <v>117</v>
      </c>
      <c r="L10" s="81" t="s">
        <v>118</v>
      </c>
      <c r="M10" s="81"/>
      <c r="N10" s="78" t="s">
        <v>119</v>
      </c>
      <c r="O10" s="79" t="s">
        <v>117</v>
      </c>
      <c r="P10" s="81" t="s">
        <v>118</v>
      </c>
      <c r="Q10" s="81"/>
      <c r="R10" s="78" t="s">
        <v>119</v>
      </c>
      <c r="S10" s="79" t="s">
        <v>120</v>
      </c>
      <c r="T10" s="81" t="s">
        <v>121</v>
      </c>
      <c r="U10" s="81"/>
      <c r="V10" s="78" t="s">
        <v>122</v>
      </c>
      <c r="W10" s="79" t="s">
        <v>123</v>
      </c>
    </row>
    <row r="11" spans="2:23" ht="28.5" customHeight="1" thickBot="1" x14ac:dyDescent="0.25">
      <c r="B11" s="11"/>
      <c r="C11" s="80"/>
      <c r="D11" s="24" t="s">
        <v>124</v>
      </c>
      <c r="E11" s="24" t="s">
        <v>125</v>
      </c>
      <c r="F11" s="73"/>
      <c r="G11" s="80"/>
      <c r="H11" s="24" t="s">
        <v>124</v>
      </c>
      <c r="I11" s="24" t="s">
        <v>125</v>
      </c>
      <c r="J11" s="73"/>
      <c r="K11" s="80"/>
      <c r="L11" s="24" t="s">
        <v>124</v>
      </c>
      <c r="M11" s="24" t="s">
        <v>125</v>
      </c>
      <c r="N11" s="73"/>
      <c r="O11" s="80"/>
      <c r="P11" s="24" t="s">
        <v>124</v>
      </c>
      <c r="Q11" s="24" t="s">
        <v>125</v>
      </c>
      <c r="R11" s="73"/>
      <c r="S11" s="80"/>
      <c r="T11" s="24" t="s">
        <v>126</v>
      </c>
      <c r="U11" s="24" t="s">
        <v>127</v>
      </c>
      <c r="V11" s="73"/>
      <c r="W11" s="80"/>
    </row>
    <row r="12" spans="2:23" ht="20.100000000000001" customHeight="1" thickBot="1" x14ac:dyDescent="0.25">
      <c r="B12" s="3" t="s">
        <v>22</v>
      </c>
      <c r="C12" s="19">
        <v>413</v>
      </c>
      <c r="D12" s="19">
        <v>13</v>
      </c>
      <c r="E12" s="19">
        <v>60</v>
      </c>
      <c r="F12" s="19">
        <v>486</v>
      </c>
      <c r="G12" s="19">
        <v>191</v>
      </c>
      <c r="H12" s="19">
        <v>0</v>
      </c>
      <c r="I12" s="19">
        <v>20</v>
      </c>
      <c r="J12" s="19">
        <v>211</v>
      </c>
      <c r="K12" s="19">
        <v>207</v>
      </c>
      <c r="L12" s="19">
        <v>13</v>
      </c>
      <c r="M12" s="19">
        <v>40</v>
      </c>
      <c r="N12" s="19">
        <v>260</v>
      </c>
      <c r="O12" s="19">
        <v>15</v>
      </c>
      <c r="P12" s="19">
        <v>0</v>
      </c>
      <c r="Q12" s="19">
        <v>0</v>
      </c>
      <c r="R12" s="19">
        <v>15</v>
      </c>
      <c r="S12" s="19">
        <v>504</v>
      </c>
      <c r="T12" s="19">
        <v>80</v>
      </c>
      <c r="U12" s="19">
        <v>66</v>
      </c>
      <c r="V12" s="19">
        <v>40</v>
      </c>
      <c r="W12" s="19">
        <v>690</v>
      </c>
    </row>
    <row r="13" spans="2:23" ht="20.100000000000001" customHeight="1" thickBot="1" x14ac:dyDescent="0.25">
      <c r="B13" s="4" t="s">
        <v>23</v>
      </c>
      <c r="C13" s="20">
        <v>64</v>
      </c>
      <c r="D13" s="20">
        <v>3</v>
      </c>
      <c r="E13" s="20">
        <v>4</v>
      </c>
      <c r="F13" s="20">
        <v>71</v>
      </c>
      <c r="G13" s="20">
        <v>23</v>
      </c>
      <c r="H13" s="20">
        <v>0</v>
      </c>
      <c r="I13" s="20">
        <v>0</v>
      </c>
      <c r="J13" s="20">
        <v>23</v>
      </c>
      <c r="K13" s="20">
        <v>41</v>
      </c>
      <c r="L13" s="20">
        <v>3</v>
      </c>
      <c r="M13" s="20">
        <v>4</v>
      </c>
      <c r="N13" s="20">
        <v>48</v>
      </c>
      <c r="O13" s="20">
        <v>0</v>
      </c>
      <c r="P13" s="20">
        <v>0</v>
      </c>
      <c r="Q13" s="20">
        <v>0</v>
      </c>
      <c r="R13" s="20">
        <v>0</v>
      </c>
      <c r="S13" s="20">
        <v>46</v>
      </c>
      <c r="T13" s="20">
        <v>4</v>
      </c>
      <c r="U13" s="20">
        <v>13</v>
      </c>
      <c r="V13" s="20">
        <v>7</v>
      </c>
      <c r="W13" s="20">
        <v>70</v>
      </c>
    </row>
    <row r="14" spans="2:23" ht="20.100000000000001" customHeight="1" thickBot="1" x14ac:dyDescent="0.25">
      <c r="B14" s="4" t="s">
        <v>24</v>
      </c>
      <c r="C14" s="20">
        <v>28</v>
      </c>
      <c r="D14" s="20">
        <v>0</v>
      </c>
      <c r="E14" s="20">
        <v>0</v>
      </c>
      <c r="F14" s="20">
        <v>28</v>
      </c>
      <c r="G14" s="20">
        <v>17</v>
      </c>
      <c r="H14" s="20">
        <v>0</v>
      </c>
      <c r="I14" s="20">
        <v>0</v>
      </c>
      <c r="J14" s="20">
        <v>17</v>
      </c>
      <c r="K14" s="20">
        <v>11</v>
      </c>
      <c r="L14" s="20">
        <v>0</v>
      </c>
      <c r="M14" s="20">
        <v>0</v>
      </c>
      <c r="N14" s="20">
        <v>11</v>
      </c>
      <c r="O14" s="20">
        <v>0</v>
      </c>
      <c r="P14" s="20">
        <v>0</v>
      </c>
      <c r="Q14" s="20">
        <v>0</v>
      </c>
      <c r="R14" s="20">
        <v>0</v>
      </c>
      <c r="S14" s="20">
        <v>35</v>
      </c>
      <c r="T14" s="20">
        <v>8</v>
      </c>
      <c r="U14" s="20">
        <v>7</v>
      </c>
      <c r="V14" s="20">
        <v>7</v>
      </c>
      <c r="W14" s="20">
        <v>57</v>
      </c>
    </row>
    <row r="15" spans="2:23" ht="20.100000000000001" customHeight="1" thickBot="1" x14ac:dyDescent="0.25">
      <c r="B15" s="4" t="s">
        <v>25</v>
      </c>
      <c r="C15" s="20">
        <v>32</v>
      </c>
      <c r="D15" s="20">
        <v>4</v>
      </c>
      <c r="E15" s="20">
        <v>21</v>
      </c>
      <c r="F15" s="20">
        <v>57</v>
      </c>
      <c r="G15" s="20">
        <v>26</v>
      </c>
      <c r="H15" s="20">
        <v>4</v>
      </c>
      <c r="I15" s="20">
        <v>2</v>
      </c>
      <c r="J15" s="20">
        <v>32</v>
      </c>
      <c r="K15" s="20">
        <v>6</v>
      </c>
      <c r="L15" s="20">
        <v>0</v>
      </c>
      <c r="M15" s="20">
        <v>19</v>
      </c>
      <c r="N15" s="20">
        <v>25</v>
      </c>
      <c r="O15" s="20">
        <v>0</v>
      </c>
      <c r="P15" s="20">
        <v>0</v>
      </c>
      <c r="Q15" s="20">
        <v>0</v>
      </c>
      <c r="R15" s="20">
        <v>0</v>
      </c>
      <c r="S15" s="20">
        <v>80</v>
      </c>
      <c r="T15" s="20">
        <v>28</v>
      </c>
      <c r="U15" s="20">
        <v>58</v>
      </c>
      <c r="V15" s="20">
        <v>0</v>
      </c>
      <c r="W15" s="20">
        <v>166</v>
      </c>
    </row>
    <row r="16" spans="2:23" ht="20.100000000000001" customHeight="1" thickBot="1" x14ac:dyDescent="0.25">
      <c r="B16" s="4" t="s">
        <v>26</v>
      </c>
      <c r="C16" s="20">
        <v>250</v>
      </c>
      <c r="D16" s="20">
        <v>2</v>
      </c>
      <c r="E16" s="20">
        <v>12</v>
      </c>
      <c r="F16" s="20">
        <v>264</v>
      </c>
      <c r="G16" s="20">
        <v>207</v>
      </c>
      <c r="H16" s="20">
        <v>0</v>
      </c>
      <c r="I16" s="20">
        <v>10</v>
      </c>
      <c r="J16" s="20">
        <v>217</v>
      </c>
      <c r="K16" s="20">
        <v>43</v>
      </c>
      <c r="L16" s="20">
        <v>1</v>
      </c>
      <c r="M16" s="20">
        <v>2</v>
      </c>
      <c r="N16" s="20">
        <v>46</v>
      </c>
      <c r="O16" s="20">
        <v>0</v>
      </c>
      <c r="P16" s="20">
        <v>1</v>
      </c>
      <c r="Q16" s="20">
        <v>0</v>
      </c>
      <c r="R16" s="20">
        <v>1</v>
      </c>
      <c r="S16" s="20">
        <v>113</v>
      </c>
      <c r="T16" s="20">
        <v>11</v>
      </c>
      <c r="U16" s="20">
        <v>21</v>
      </c>
      <c r="V16" s="20">
        <v>18</v>
      </c>
      <c r="W16" s="20">
        <v>163</v>
      </c>
    </row>
    <row r="17" spans="2:23" ht="20.100000000000001" customHeight="1" thickBot="1" x14ac:dyDescent="0.25">
      <c r="B17" s="4" t="s">
        <v>27</v>
      </c>
      <c r="C17" s="20">
        <v>16</v>
      </c>
      <c r="D17" s="20">
        <v>0</v>
      </c>
      <c r="E17" s="20">
        <v>1</v>
      </c>
      <c r="F17" s="20">
        <v>17</v>
      </c>
      <c r="G17" s="20">
        <v>10</v>
      </c>
      <c r="H17" s="20">
        <v>0</v>
      </c>
      <c r="I17" s="20">
        <v>0</v>
      </c>
      <c r="J17" s="20">
        <v>10</v>
      </c>
      <c r="K17" s="20">
        <v>6</v>
      </c>
      <c r="L17" s="20">
        <v>0</v>
      </c>
      <c r="M17" s="20">
        <v>1</v>
      </c>
      <c r="N17" s="20">
        <v>7</v>
      </c>
      <c r="O17" s="20">
        <v>0</v>
      </c>
      <c r="P17" s="20">
        <v>0</v>
      </c>
      <c r="Q17" s="20">
        <v>0</v>
      </c>
      <c r="R17" s="20">
        <v>0</v>
      </c>
      <c r="S17" s="20">
        <v>27</v>
      </c>
      <c r="T17" s="20">
        <v>3</v>
      </c>
      <c r="U17" s="20">
        <v>2</v>
      </c>
      <c r="V17" s="20">
        <v>3</v>
      </c>
      <c r="W17" s="20">
        <v>35</v>
      </c>
    </row>
    <row r="18" spans="2:23" ht="20.100000000000001" customHeight="1" thickBot="1" x14ac:dyDescent="0.25">
      <c r="B18" s="4" t="s">
        <v>28</v>
      </c>
      <c r="C18" s="20">
        <v>43</v>
      </c>
      <c r="D18" s="20">
        <v>0</v>
      </c>
      <c r="E18" s="20">
        <v>7</v>
      </c>
      <c r="F18" s="20">
        <v>50</v>
      </c>
      <c r="G18" s="20">
        <v>23</v>
      </c>
      <c r="H18" s="20">
        <v>0</v>
      </c>
      <c r="I18" s="20">
        <v>4</v>
      </c>
      <c r="J18" s="20">
        <v>27</v>
      </c>
      <c r="K18" s="20">
        <v>20</v>
      </c>
      <c r="L18" s="20">
        <v>0</v>
      </c>
      <c r="M18" s="20">
        <v>3</v>
      </c>
      <c r="N18" s="20">
        <v>23</v>
      </c>
      <c r="O18" s="20">
        <v>0</v>
      </c>
      <c r="P18" s="20">
        <v>0</v>
      </c>
      <c r="Q18" s="20">
        <v>0</v>
      </c>
      <c r="R18" s="20">
        <v>0</v>
      </c>
      <c r="S18" s="20">
        <v>108</v>
      </c>
      <c r="T18" s="20">
        <v>13</v>
      </c>
      <c r="U18" s="20">
        <v>5</v>
      </c>
      <c r="V18" s="20">
        <v>1</v>
      </c>
      <c r="W18" s="20">
        <v>127</v>
      </c>
    </row>
    <row r="19" spans="2:23" ht="20.100000000000001" customHeight="1" thickBot="1" x14ac:dyDescent="0.25">
      <c r="B19" s="4" t="s">
        <v>29</v>
      </c>
      <c r="C19" s="20">
        <v>52</v>
      </c>
      <c r="D19" s="20">
        <v>8</v>
      </c>
      <c r="E19" s="20">
        <v>2</v>
      </c>
      <c r="F19" s="20">
        <v>62</v>
      </c>
      <c r="G19" s="20">
        <v>26</v>
      </c>
      <c r="H19" s="20">
        <v>1</v>
      </c>
      <c r="I19" s="20">
        <v>1</v>
      </c>
      <c r="J19" s="20">
        <v>28</v>
      </c>
      <c r="K19" s="20">
        <v>26</v>
      </c>
      <c r="L19" s="20">
        <v>7</v>
      </c>
      <c r="M19" s="20">
        <v>1</v>
      </c>
      <c r="N19" s="20">
        <v>34</v>
      </c>
      <c r="O19" s="20">
        <v>0</v>
      </c>
      <c r="P19" s="20">
        <v>0</v>
      </c>
      <c r="Q19" s="20">
        <v>0</v>
      </c>
      <c r="R19" s="20">
        <v>0</v>
      </c>
      <c r="S19" s="20">
        <v>98</v>
      </c>
      <c r="T19" s="20">
        <v>13</v>
      </c>
      <c r="U19" s="20">
        <v>10</v>
      </c>
      <c r="V19" s="20">
        <v>8</v>
      </c>
      <c r="W19" s="20">
        <v>129</v>
      </c>
    </row>
    <row r="20" spans="2:23" ht="20.100000000000001" customHeight="1" thickBot="1" x14ac:dyDescent="0.25">
      <c r="B20" s="4" t="s">
        <v>30</v>
      </c>
      <c r="C20" s="20">
        <v>152</v>
      </c>
      <c r="D20" s="20">
        <v>13</v>
      </c>
      <c r="E20" s="20">
        <v>14</v>
      </c>
      <c r="F20" s="20">
        <v>179</v>
      </c>
      <c r="G20" s="20">
        <v>62</v>
      </c>
      <c r="H20" s="20">
        <v>5</v>
      </c>
      <c r="I20" s="20">
        <v>1</v>
      </c>
      <c r="J20" s="20">
        <v>68</v>
      </c>
      <c r="K20" s="20">
        <v>90</v>
      </c>
      <c r="L20" s="20">
        <v>8</v>
      </c>
      <c r="M20" s="20">
        <v>13</v>
      </c>
      <c r="N20" s="20">
        <v>111</v>
      </c>
      <c r="O20" s="20">
        <v>0</v>
      </c>
      <c r="P20" s="20">
        <v>0</v>
      </c>
      <c r="Q20" s="20">
        <v>0</v>
      </c>
      <c r="R20" s="20">
        <v>0</v>
      </c>
      <c r="S20" s="20">
        <v>390</v>
      </c>
      <c r="T20" s="20">
        <v>73</v>
      </c>
      <c r="U20" s="20">
        <v>62</v>
      </c>
      <c r="V20" s="20">
        <v>43</v>
      </c>
      <c r="W20" s="20">
        <v>568</v>
      </c>
    </row>
    <row r="21" spans="2:23" ht="20.100000000000001" customHeight="1" thickBot="1" x14ac:dyDescent="0.25">
      <c r="B21" s="4" t="s">
        <v>31</v>
      </c>
      <c r="C21" s="20">
        <v>327</v>
      </c>
      <c r="D21" s="20">
        <v>15</v>
      </c>
      <c r="E21" s="20">
        <v>34</v>
      </c>
      <c r="F21" s="20">
        <v>376</v>
      </c>
      <c r="G21" s="20">
        <v>43</v>
      </c>
      <c r="H21" s="20">
        <v>5</v>
      </c>
      <c r="I21" s="20">
        <v>2</v>
      </c>
      <c r="J21" s="20">
        <v>50</v>
      </c>
      <c r="K21" s="20">
        <v>284</v>
      </c>
      <c r="L21" s="20">
        <v>10</v>
      </c>
      <c r="M21" s="20">
        <v>32</v>
      </c>
      <c r="N21" s="20">
        <v>326</v>
      </c>
      <c r="O21" s="20">
        <v>0</v>
      </c>
      <c r="P21" s="20">
        <v>0</v>
      </c>
      <c r="Q21" s="20">
        <v>0</v>
      </c>
      <c r="R21" s="20">
        <v>0</v>
      </c>
      <c r="S21" s="20">
        <v>364</v>
      </c>
      <c r="T21" s="20">
        <v>40</v>
      </c>
      <c r="U21" s="20">
        <v>43</v>
      </c>
      <c r="V21" s="20">
        <v>48</v>
      </c>
      <c r="W21" s="20">
        <v>495</v>
      </c>
    </row>
    <row r="22" spans="2:23" ht="20.100000000000001" customHeight="1" thickBot="1" x14ac:dyDescent="0.25">
      <c r="B22" s="4" t="s">
        <v>32</v>
      </c>
      <c r="C22" s="20">
        <v>44</v>
      </c>
      <c r="D22" s="20">
        <v>2</v>
      </c>
      <c r="E22" s="20">
        <v>5</v>
      </c>
      <c r="F22" s="20">
        <v>51</v>
      </c>
      <c r="G22" s="20">
        <v>18</v>
      </c>
      <c r="H22" s="20">
        <v>0</v>
      </c>
      <c r="I22" s="20">
        <v>1</v>
      </c>
      <c r="J22" s="20">
        <v>19</v>
      </c>
      <c r="K22" s="20">
        <v>26</v>
      </c>
      <c r="L22" s="20">
        <v>2</v>
      </c>
      <c r="M22" s="20">
        <v>4</v>
      </c>
      <c r="N22" s="20">
        <v>32</v>
      </c>
      <c r="O22" s="20">
        <v>0</v>
      </c>
      <c r="P22" s="20">
        <v>0</v>
      </c>
      <c r="Q22" s="20">
        <v>0</v>
      </c>
      <c r="R22" s="20">
        <v>0</v>
      </c>
      <c r="S22" s="20">
        <v>54</v>
      </c>
      <c r="T22" s="20">
        <v>5</v>
      </c>
      <c r="U22" s="20">
        <v>8</v>
      </c>
      <c r="V22" s="20">
        <v>0</v>
      </c>
      <c r="W22" s="20">
        <v>67</v>
      </c>
    </row>
    <row r="23" spans="2:23" ht="20.100000000000001" customHeight="1" thickBot="1" x14ac:dyDescent="0.25">
      <c r="B23" s="4" t="s">
        <v>33</v>
      </c>
      <c r="C23" s="20">
        <v>61</v>
      </c>
      <c r="D23" s="20">
        <v>0</v>
      </c>
      <c r="E23" s="20">
        <v>4</v>
      </c>
      <c r="F23" s="20">
        <v>65</v>
      </c>
      <c r="G23" s="20">
        <v>27</v>
      </c>
      <c r="H23" s="20">
        <v>0</v>
      </c>
      <c r="I23" s="20">
        <v>1</v>
      </c>
      <c r="J23" s="20">
        <v>28</v>
      </c>
      <c r="K23" s="20">
        <v>34</v>
      </c>
      <c r="L23" s="20">
        <v>0</v>
      </c>
      <c r="M23" s="20">
        <v>3</v>
      </c>
      <c r="N23" s="20">
        <v>37</v>
      </c>
      <c r="O23" s="20">
        <v>0</v>
      </c>
      <c r="P23" s="20">
        <v>0</v>
      </c>
      <c r="Q23" s="20">
        <v>0</v>
      </c>
      <c r="R23" s="20">
        <v>0</v>
      </c>
      <c r="S23" s="20">
        <v>110</v>
      </c>
      <c r="T23" s="20">
        <v>17</v>
      </c>
      <c r="U23" s="20">
        <v>16</v>
      </c>
      <c r="V23" s="20">
        <v>4</v>
      </c>
      <c r="W23" s="20">
        <v>147</v>
      </c>
    </row>
    <row r="24" spans="2:23" ht="20.100000000000001" customHeight="1" thickBot="1" x14ac:dyDescent="0.25">
      <c r="B24" s="4" t="s">
        <v>34</v>
      </c>
      <c r="C24" s="20">
        <v>132</v>
      </c>
      <c r="D24" s="20">
        <v>5</v>
      </c>
      <c r="E24" s="20">
        <v>18</v>
      </c>
      <c r="F24" s="20">
        <v>155</v>
      </c>
      <c r="G24" s="20">
        <v>14</v>
      </c>
      <c r="H24" s="20">
        <v>0</v>
      </c>
      <c r="I24" s="20">
        <v>2</v>
      </c>
      <c r="J24" s="20">
        <v>16</v>
      </c>
      <c r="K24" s="20">
        <v>118</v>
      </c>
      <c r="L24" s="20">
        <v>5</v>
      </c>
      <c r="M24" s="20">
        <v>16</v>
      </c>
      <c r="N24" s="20">
        <v>139</v>
      </c>
      <c r="O24" s="20">
        <v>0</v>
      </c>
      <c r="P24" s="20">
        <v>0</v>
      </c>
      <c r="Q24" s="20">
        <v>0</v>
      </c>
      <c r="R24" s="20">
        <v>0</v>
      </c>
      <c r="S24" s="20">
        <v>335</v>
      </c>
      <c r="T24" s="20">
        <v>71</v>
      </c>
      <c r="U24" s="20">
        <v>37</v>
      </c>
      <c r="V24" s="20">
        <v>17</v>
      </c>
      <c r="W24" s="20">
        <v>460</v>
      </c>
    </row>
    <row r="25" spans="2:23" ht="20.100000000000001" customHeight="1" thickBot="1" x14ac:dyDescent="0.25">
      <c r="B25" s="4" t="s">
        <v>35</v>
      </c>
      <c r="C25" s="20">
        <v>62</v>
      </c>
      <c r="D25" s="20">
        <v>1</v>
      </c>
      <c r="E25" s="20">
        <v>5</v>
      </c>
      <c r="F25" s="20">
        <v>68</v>
      </c>
      <c r="G25" s="20">
        <v>36</v>
      </c>
      <c r="H25" s="20">
        <v>0</v>
      </c>
      <c r="I25" s="20">
        <v>3</v>
      </c>
      <c r="J25" s="20">
        <v>39</v>
      </c>
      <c r="K25" s="20">
        <v>26</v>
      </c>
      <c r="L25" s="20">
        <v>1</v>
      </c>
      <c r="M25" s="20">
        <v>2</v>
      </c>
      <c r="N25" s="20">
        <v>29</v>
      </c>
      <c r="O25" s="20">
        <v>0</v>
      </c>
      <c r="P25" s="20">
        <v>0</v>
      </c>
      <c r="Q25" s="20">
        <v>0</v>
      </c>
      <c r="R25" s="20">
        <v>0</v>
      </c>
      <c r="S25" s="20">
        <v>84</v>
      </c>
      <c r="T25" s="20">
        <v>14</v>
      </c>
      <c r="U25" s="20">
        <v>27</v>
      </c>
      <c r="V25" s="20">
        <v>11</v>
      </c>
      <c r="W25" s="20">
        <v>136</v>
      </c>
    </row>
    <row r="26" spans="2:23" ht="20.100000000000001" customHeight="1" thickBot="1" x14ac:dyDescent="0.25">
      <c r="B26" s="4" t="s">
        <v>36</v>
      </c>
      <c r="C26" s="20">
        <v>10</v>
      </c>
      <c r="D26" s="20">
        <v>2</v>
      </c>
      <c r="E26" s="20">
        <v>1</v>
      </c>
      <c r="F26" s="20">
        <v>13</v>
      </c>
      <c r="G26" s="20">
        <v>2</v>
      </c>
      <c r="H26" s="20">
        <v>0</v>
      </c>
      <c r="I26" s="20">
        <v>0</v>
      </c>
      <c r="J26" s="20">
        <v>2</v>
      </c>
      <c r="K26" s="20">
        <v>8</v>
      </c>
      <c r="L26" s="20">
        <v>2</v>
      </c>
      <c r="M26" s="20">
        <v>1</v>
      </c>
      <c r="N26" s="20">
        <v>11</v>
      </c>
      <c r="O26" s="20">
        <v>0</v>
      </c>
      <c r="P26" s="20">
        <v>0</v>
      </c>
      <c r="Q26" s="20">
        <v>0</v>
      </c>
      <c r="R26" s="20">
        <v>0</v>
      </c>
      <c r="S26" s="20">
        <v>56</v>
      </c>
      <c r="T26" s="20">
        <v>8</v>
      </c>
      <c r="U26" s="20">
        <v>5</v>
      </c>
      <c r="V26" s="20">
        <v>1</v>
      </c>
      <c r="W26" s="20">
        <v>70</v>
      </c>
    </row>
    <row r="27" spans="2:23" ht="20.100000000000001" customHeight="1" thickBot="1" x14ac:dyDescent="0.25">
      <c r="B27" s="5" t="s">
        <v>37</v>
      </c>
      <c r="C27" s="20">
        <v>47</v>
      </c>
      <c r="D27" s="20">
        <v>0</v>
      </c>
      <c r="E27" s="20">
        <v>18</v>
      </c>
      <c r="F27" s="20">
        <v>65</v>
      </c>
      <c r="G27" s="20">
        <v>32</v>
      </c>
      <c r="H27" s="20">
        <v>0</v>
      </c>
      <c r="I27" s="20">
        <v>5</v>
      </c>
      <c r="J27" s="20">
        <v>37</v>
      </c>
      <c r="K27" s="20">
        <v>15</v>
      </c>
      <c r="L27" s="20">
        <v>0</v>
      </c>
      <c r="M27" s="20">
        <v>8</v>
      </c>
      <c r="N27" s="20">
        <v>23</v>
      </c>
      <c r="O27" s="20">
        <v>0</v>
      </c>
      <c r="P27" s="20">
        <v>0</v>
      </c>
      <c r="Q27" s="20">
        <v>5</v>
      </c>
      <c r="R27" s="20">
        <v>5</v>
      </c>
      <c r="S27" s="20">
        <v>80</v>
      </c>
      <c r="T27" s="20">
        <v>8</v>
      </c>
      <c r="U27" s="20">
        <v>18</v>
      </c>
      <c r="V27" s="20">
        <v>1</v>
      </c>
      <c r="W27" s="20">
        <v>107</v>
      </c>
    </row>
    <row r="28" spans="2:23" ht="20.100000000000001" customHeight="1" thickBot="1" x14ac:dyDescent="0.25">
      <c r="B28" s="6" t="s">
        <v>38</v>
      </c>
      <c r="C28" s="21">
        <v>4</v>
      </c>
      <c r="D28" s="21">
        <v>0</v>
      </c>
      <c r="E28" s="21">
        <v>0</v>
      </c>
      <c r="F28" s="21">
        <v>4</v>
      </c>
      <c r="G28" s="21">
        <v>4</v>
      </c>
      <c r="H28" s="21">
        <v>0</v>
      </c>
      <c r="I28" s="21">
        <v>0</v>
      </c>
      <c r="J28" s="21">
        <v>4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21">
        <v>5</v>
      </c>
      <c r="T28" s="21">
        <v>0</v>
      </c>
      <c r="U28" s="21">
        <v>1</v>
      </c>
      <c r="V28" s="21">
        <v>3</v>
      </c>
      <c r="W28" s="21">
        <v>9</v>
      </c>
    </row>
    <row r="29" spans="2:23" ht="20.100000000000001" customHeight="1" thickBot="1" x14ac:dyDescent="0.25">
      <c r="B29" s="7" t="s">
        <v>39</v>
      </c>
      <c r="C29" s="9">
        <f>SUM(C12:C28)</f>
        <v>1737</v>
      </c>
      <c r="D29" s="9">
        <f t="shared" ref="D29:W29" si="0">SUM(D12:D28)</f>
        <v>68</v>
      </c>
      <c r="E29" s="9">
        <f t="shared" si="0"/>
        <v>206</v>
      </c>
      <c r="F29" s="9">
        <f t="shared" si="0"/>
        <v>2011</v>
      </c>
      <c r="G29" s="9">
        <f t="shared" si="0"/>
        <v>761</v>
      </c>
      <c r="H29" s="9">
        <f t="shared" si="0"/>
        <v>15</v>
      </c>
      <c r="I29" s="9">
        <f t="shared" si="0"/>
        <v>52</v>
      </c>
      <c r="J29" s="9">
        <f t="shared" si="0"/>
        <v>828</v>
      </c>
      <c r="K29" s="9">
        <f t="shared" si="0"/>
        <v>961</v>
      </c>
      <c r="L29" s="9">
        <f t="shared" si="0"/>
        <v>52</v>
      </c>
      <c r="M29" s="9">
        <f t="shared" si="0"/>
        <v>149</v>
      </c>
      <c r="N29" s="9">
        <f t="shared" si="0"/>
        <v>1162</v>
      </c>
      <c r="O29" s="9">
        <f t="shared" si="0"/>
        <v>15</v>
      </c>
      <c r="P29" s="9">
        <f t="shared" si="0"/>
        <v>1</v>
      </c>
      <c r="Q29" s="9">
        <f t="shared" si="0"/>
        <v>5</v>
      </c>
      <c r="R29" s="9">
        <f t="shared" si="0"/>
        <v>21</v>
      </c>
      <c r="S29" s="9">
        <f t="shared" si="0"/>
        <v>2489</v>
      </c>
      <c r="T29" s="9">
        <f t="shared" si="0"/>
        <v>396</v>
      </c>
      <c r="U29" s="9">
        <f t="shared" si="0"/>
        <v>399</v>
      </c>
      <c r="V29" s="9">
        <f t="shared" si="0"/>
        <v>212</v>
      </c>
      <c r="W29" s="9">
        <f t="shared" si="0"/>
        <v>3496</v>
      </c>
    </row>
    <row r="30" spans="2:23" x14ac:dyDescent="0.2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</sheetData>
  <mergeCells count="21">
    <mergeCell ref="S9:W9"/>
    <mergeCell ref="C10:C11"/>
    <mergeCell ref="D10:E10"/>
    <mergeCell ref="F10:F11"/>
    <mergeCell ref="G10:G11"/>
    <mergeCell ref="H10:I10"/>
    <mergeCell ref="P10:Q10"/>
    <mergeCell ref="C9:F9"/>
    <mergeCell ref="G9:J9"/>
    <mergeCell ref="K9:N9"/>
    <mergeCell ref="O9:R9"/>
    <mergeCell ref="J10:J11"/>
    <mergeCell ref="K10:K11"/>
    <mergeCell ref="L10:M10"/>
    <mergeCell ref="N10:N11"/>
    <mergeCell ref="O10:O11"/>
    <mergeCell ref="R10:R11"/>
    <mergeCell ref="S10:S11"/>
    <mergeCell ref="T10:U10"/>
    <mergeCell ref="V10:V11"/>
    <mergeCell ref="W10:W11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30"/>
  <sheetViews>
    <sheetView workbookViewId="0"/>
  </sheetViews>
  <sheetFormatPr baseColWidth="10" defaultRowHeight="12.75" x14ac:dyDescent="0.2"/>
  <cols>
    <col min="1" max="1" width="8.625" customWidth="1"/>
    <col min="2" max="2" width="27" customWidth="1"/>
    <col min="3" max="3" width="11.75" bestFit="1" customWidth="1"/>
    <col min="4" max="4" width="17.875" bestFit="1" customWidth="1"/>
    <col min="5" max="5" width="11.75" bestFit="1" customWidth="1"/>
    <col min="6" max="6" width="17.875" bestFit="1" customWidth="1"/>
    <col min="7" max="7" width="9.5" customWidth="1"/>
    <col min="8" max="8" width="11.75" bestFit="1" customWidth="1"/>
    <col min="9" max="9" width="17.875" bestFit="1" customWidth="1"/>
    <col min="10" max="10" width="11.75" bestFit="1" customWidth="1"/>
    <col min="11" max="11" width="17.875" bestFit="1" customWidth="1"/>
    <col min="12" max="12" width="9.5" customWidth="1"/>
    <col min="13" max="13" width="11.75" bestFit="1" customWidth="1"/>
    <col min="14" max="14" width="17.875" bestFit="1" customWidth="1"/>
    <col min="15" max="15" width="11.75" bestFit="1" customWidth="1"/>
    <col min="16" max="16" width="17.875" bestFit="1" customWidth="1"/>
    <col min="17" max="17" width="9.5" customWidth="1"/>
    <col min="19" max="19" width="12.625" customWidth="1"/>
  </cols>
  <sheetData>
    <row r="8" spans="2:17" ht="39" customHeight="1" x14ac:dyDescent="0.2"/>
    <row r="9" spans="2:17" ht="44.25" customHeight="1" thickBot="1" x14ac:dyDescent="0.25">
      <c r="B9" s="12"/>
      <c r="C9" s="75" t="s">
        <v>239</v>
      </c>
      <c r="D9" s="68"/>
      <c r="E9" s="68"/>
      <c r="F9" s="68"/>
      <c r="G9" s="82"/>
      <c r="H9" s="75" t="s">
        <v>240</v>
      </c>
      <c r="I9" s="68"/>
      <c r="J9" s="68"/>
      <c r="K9" s="68"/>
      <c r="L9" s="82"/>
      <c r="M9" s="75" t="s">
        <v>52</v>
      </c>
      <c r="N9" s="68"/>
      <c r="O9" s="68"/>
      <c r="P9" s="68"/>
      <c r="Q9" s="82"/>
    </row>
    <row r="10" spans="2:17" ht="28.5" customHeight="1" x14ac:dyDescent="0.2">
      <c r="B10" s="11"/>
      <c r="C10" s="85" t="s">
        <v>128</v>
      </c>
      <c r="D10" s="85"/>
      <c r="E10" s="85" t="s">
        <v>129</v>
      </c>
      <c r="F10" s="85"/>
      <c r="G10" s="83" t="s">
        <v>52</v>
      </c>
      <c r="H10" s="85" t="s">
        <v>130</v>
      </c>
      <c r="I10" s="85"/>
      <c r="J10" s="83" t="s">
        <v>129</v>
      </c>
      <c r="K10" s="83"/>
      <c r="L10" s="83" t="s">
        <v>52</v>
      </c>
      <c r="M10" s="85" t="s">
        <v>128</v>
      </c>
      <c r="N10" s="85"/>
      <c r="O10" s="83" t="s">
        <v>129</v>
      </c>
      <c r="P10" s="83"/>
      <c r="Q10" s="83" t="s">
        <v>52</v>
      </c>
    </row>
    <row r="11" spans="2:17" ht="42" customHeight="1" thickBot="1" x14ac:dyDescent="0.25">
      <c r="B11" s="13"/>
      <c r="C11" s="22" t="s">
        <v>41</v>
      </c>
      <c r="D11" s="22" t="s">
        <v>131</v>
      </c>
      <c r="E11" s="22" t="s">
        <v>41</v>
      </c>
      <c r="F11" s="22" t="s">
        <v>131</v>
      </c>
      <c r="G11" s="84"/>
      <c r="H11" s="22" t="s">
        <v>41</v>
      </c>
      <c r="I11" s="22" t="s">
        <v>131</v>
      </c>
      <c r="J11" s="22" t="s">
        <v>41</v>
      </c>
      <c r="K11" s="22" t="s">
        <v>131</v>
      </c>
      <c r="L11" s="84"/>
      <c r="M11" s="22" t="s">
        <v>41</v>
      </c>
      <c r="N11" s="22" t="s">
        <v>131</v>
      </c>
      <c r="O11" s="22" t="s">
        <v>41</v>
      </c>
      <c r="P11" s="22" t="s">
        <v>131</v>
      </c>
      <c r="Q11" s="84"/>
    </row>
    <row r="12" spans="2:17" ht="20.100000000000001" customHeight="1" thickBot="1" x14ac:dyDescent="0.25">
      <c r="B12" s="3" t="s">
        <v>22</v>
      </c>
      <c r="C12" s="19">
        <v>19</v>
      </c>
      <c r="D12" s="19">
        <v>8</v>
      </c>
      <c r="E12" s="19">
        <v>883</v>
      </c>
      <c r="F12" s="19">
        <v>701</v>
      </c>
      <c r="G12" s="19">
        <v>1611</v>
      </c>
      <c r="H12" s="19">
        <v>0</v>
      </c>
      <c r="I12" s="19">
        <v>4</v>
      </c>
      <c r="J12" s="19">
        <v>0</v>
      </c>
      <c r="K12" s="19">
        <v>2</v>
      </c>
      <c r="L12" s="19">
        <v>6</v>
      </c>
      <c r="M12" s="19">
        <v>19</v>
      </c>
      <c r="N12" s="19">
        <v>12</v>
      </c>
      <c r="O12" s="19">
        <v>883</v>
      </c>
      <c r="P12" s="19">
        <v>703</v>
      </c>
      <c r="Q12" s="19">
        <v>1617</v>
      </c>
    </row>
    <row r="13" spans="2:17" ht="20.100000000000001" customHeight="1" thickBot="1" x14ac:dyDescent="0.25">
      <c r="B13" s="4" t="s">
        <v>23</v>
      </c>
      <c r="C13" s="20">
        <v>1</v>
      </c>
      <c r="D13" s="20">
        <v>3</v>
      </c>
      <c r="E13" s="20">
        <v>45</v>
      </c>
      <c r="F13" s="20">
        <v>67</v>
      </c>
      <c r="G13" s="20">
        <v>116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1</v>
      </c>
      <c r="N13" s="20">
        <v>3</v>
      </c>
      <c r="O13" s="20">
        <v>45</v>
      </c>
      <c r="P13" s="20">
        <v>67</v>
      </c>
      <c r="Q13" s="20">
        <v>116</v>
      </c>
    </row>
    <row r="14" spans="2:17" ht="20.100000000000001" customHeight="1" thickBot="1" x14ac:dyDescent="0.25">
      <c r="B14" s="4" t="s">
        <v>24</v>
      </c>
      <c r="C14" s="20">
        <v>1</v>
      </c>
      <c r="D14" s="20">
        <v>2</v>
      </c>
      <c r="E14" s="20">
        <v>21</v>
      </c>
      <c r="F14" s="20">
        <v>91</v>
      </c>
      <c r="G14" s="20">
        <v>115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1</v>
      </c>
      <c r="N14" s="20">
        <v>2</v>
      </c>
      <c r="O14" s="20">
        <v>21</v>
      </c>
      <c r="P14" s="20">
        <v>91</v>
      </c>
      <c r="Q14" s="20">
        <v>115</v>
      </c>
    </row>
    <row r="15" spans="2:17" ht="20.100000000000001" customHeight="1" thickBot="1" x14ac:dyDescent="0.25">
      <c r="B15" s="4" t="s">
        <v>25</v>
      </c>
      <c r="C15" s="20">
        <v>2</v>
      </c>
      <c r="D15" s="20">
        <v>7</v>
      </c>
      <c r="E15" s="20">
        <v>61</v>
      </c>
      <c r="F15" s="20">
        <v>125</v>
      </c>
      <c r="G15" s="20">
        <v>195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2</v>
      </c>
      <c r="N15" s="20">
        <v>7</v>
      </c>
      <c r="O15" s="20">
        <v>61</v>
      </c>
      <c r="P15" s="20">
        <v>125</v>
      </c>
      <c r="Q15" s="20">
        <v>195</v>
      </c>
    </row>
    <row r="16" spans="2:17" ht="20.100000000000001" customHeight="1" thickBot="1" x14ac:dyDescent="0.25">
      <c r="B16" s="4" t="s">
        <v>26</v>
      </c>
      <c r="C16" s="20">
        <v>1</v>
      </c>
      <c r="D16" s="20">
        <v>3</v>
      </c>
      <c r="E16" s="20">
        <v>89</v>
      </c>
      <c r="F16" s="20">
        <v>96</v>
      </c>
      <c r="G16" s="20">
        <v>189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1</v>
      </c>
      <c r="N16" s="20">
        <v>3</v>
      </c>
      <c r="O16" s="20">
        <v>89</v>
      </c>
      <c r="P16" s="20">
        <v>96</v>
      </c>
      <c r="Q16" s="20">
        <v>189</v>
      </c>
    </row>
    <row r="17" spans="2:17" ht="20.100000000000001" customHeight="1" thickBot="1" x14ac:dyDescent="0.25">
      <c r="B17" s="4" t="s">
        <v>27</v>
      </c>
      <c r="C17" s="20">
        <v>2</v>
      </c>
      <c r="D17" s="20">
        <v>0</v>
      </c>
      <c r="E17" s="20">
        <v>52</v>
      </c>
      <c r="F17" s="20">
        <v>26</v>
      </c>
      <c r="G17" s="20">
        <v>80</v>
      </c>
      <c r="H17" s="20">
        <v>0</v>
      </c>
      <c r="I17" s="20">
        <v>0</v>
      </c>
      <c r="J17" s="20">
        <v>0</v>
      </c>
      <c r="K17" s="20">
        <v>1</v>
      </c>
      <c r="L17" s="20">
        <v>1</v>
      </c>
      <c r="M17" s="20">
        <v>2</v>
      </c>
      <c r="N17" s="20">
        <v>0</v>
      </c>
      <c r="O17" s="20">
        <v>52</v>
      </c>
      <c r="P17" s="20">
        <v>27</v>
      </c>
      <c r="Q17" s="20">
        <v>81</v>
      </c>
    </row>
    <row r="18" spans="2:17" ht="20.100000000000001" customHeight="1" thickBot="1" x14ac:dyDescent="0.25">
      <c r="B18" s="4" t="s">
        <v>28</v>
      </c>
      <c r="C18" s="20">
        <v>2</v>
      </c>
      <c r="D18" s="20">
        <v>1</v>
      </c>
      <c r="E18" s="20">
        <v>139</v>
      </c>
      <c r="F18" s="20">
        <v>242</v>
      </c>
      <c r="G18" s="20">
        <v>384</v>
      </c>
      <c r="H18" s="20">
        <v>0</v>
      </c>
      <c r="I18" s="20">
        <v>0</v>
      </c>
      <c r="J18" s="20">
        <v>0</v>
      </c>
      <c r="K18" s="20">
        <v>1</v>
      </c>
      <c r="L18" s="20">
        <v>1</v>
      </c>
      <c r="M18" s="20">
        <v>2</v>
      </c>
      <c r="N18" s="20">
        <v>1</v>
      </c>
      <c r="O18" s="20">
        <v>139</v>
      </c>
      <c r="P18" s="20">
        <v>243</v>
      </c>
      <c r="Q18" s="20">
        <v>385</v>
      </c>
    </row>
    <row r="19" spans="2:17" ht="20.100000000000001" customHeight="1" thickBot="1" x14ac:dyDescent="0.25">
      <c r="B19" s="4" t="s">
        <v>29</v>
      </c>
      <c r="C19" s="20">
        <v>2</v>
      </c>
      <c r="D19" s="20">
        <v>12</v>
      </c>
      <c r="E19" s="20">
        <v>132</v>
      </c>
      <c r="F19" s="20">
        <v>136</v>
      </c>
      <c r="G19" s="20">
        <v>282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2</v>
      </c>
      <c r="N19" s="20">
        <v>12</v>
      </c>
      <c r="O19" s="20">
        <v>132</v>
      </c>
      <c r="P19" s="20">
        <v>136</v>
      </c>
      <c r="Q19" s="20">
        <v>282</v>
      </c>
    </row>
    <row r="20" spans="2:17" ht="20.100000000000001" customHeight="1" thickBot="1" x14ac:dyDescent="0.25">
      <c r="B20" s="4" t="s">
        <v>30</v>
      </c>
      <c r="C20" s="20">
        <v>11</v>
      </c>
      <c r="D20" s="20">
        <v>19</v>
      </c>
      <c r="E20" s="20">
        <v>1057</v>
      </c>
      <c r="F20" s="20">
        <v>514</v>
      </c>
      <c r="G20" s="20">
        <v>1601</v>
      </c>
      <c r="H20" s="20">
        <v>0</v>
      </c>
      <c r="I20" s="20">
        <v>0</v>
      </c>
      <c r="J20" s="20">
        <v>0</v>
      </c>
      <c r="K20" s="20">
        <v>5</v>
      </c>
      <c r="L20" s="20">
        <v>5</v>
      </c>
      <c r="M20" s="20">
        <v>11</v>
      </c>
      <c r="N20" s="20">
        <v>19</v>
      </c>
      <c r="O20" s="20">
        <v>1057</v>
      </c>
      <c r="P20" s="20">
        <v>519</v>
      </c>
      <c r="Q20" s="20">
        <v>1606</v>
      </c>
    </row>
    <row r="21" spans="2:17" ht="20.100000000000001" customHeight="1" thickBot="1" x14ac:dyDescent="0.25">
      <c r="B21" s="4" t="s">
        <v>31</v>
      </c>
      <c r="C21" s="20">
        <v>2</v>
      </c>
      <c r="D21" s="20">
        <v>12</v>
      </c>
      <c r="E21" s="20">
        <v>501</v>
      </c>
      <c r="F21" s="20">
        <v>700</v>
      </c>
      <c r="G21" s="20">
        <v>1215</v>
      </c>
      <c r="H21" s="20">
        <v>0</v>
      </c>
      <c r="I21" s="20">
        <v>2</v>
      </c>
      <c r="J21" s="20">
        <v>0</v>
      </c>
      <c r="K21" s="20">
        <v>1</v>
      </c>
      <c r="L21" s="20">
        <v>3</v>
      </c>
      <c r="M21" s="20">
        <v>2</v>
      </c>
      <c r="N21" s="20">
        <v>14</v>
      </c>
      <c r="O21" s="20">
        <v>501</v>
      </c>
      <c r="P21" s="20">
        <v>701</v>
      </c>
      <c r="Q21" s="20">
        <v>1218</v>
      </c>
    </row>
    <row r="22" spans="2:17" ht="20.100000000000001" customHeight="1" thickBot="1" x14ac:dyDescent="0.25">
      <c r="B22" s="4" t="s">
        <v>32</v>
      </c>
      <c r="C22" s="20">
        <v>1</v>
      </c>
      <c r="D22" s="20">
        <v>0</v>
      </c>
      <c r="E22" s="20">
        <v>6</v>
      </c>
      <c r="F22" s="20">
        <v>84</v>
      </c>
      <c r="G22" s="20">
        <v>91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</v>
      </c>
      <c r="N22" s="20">
        <v>0</v>
      </c>
      <c r="O22" s="20">
        <v>6</v>
      </c>
      <c r="P22" s="20">
        <v>84</v>
      </c>
      <c r="Q22" s="20">
        <v>91</v>
      </c>
    </row>
    <row r="23" spans="2:17" ht="20.100000000000001" customHeight="1" thickBot="1" x14ac:dyDescent="0.25">
      <c r="B23" s="4" t="s">
        <v>33</v>
      </c>
      <c r="C23" s="20">
        <v>2</v>
      </c>
      <c r="D23" s="20">
        <v>4</v>
      </c>
      <c r="E23" s="20">
        <v>66</v>
      </c>
      <c r="F23" s="20">
        <v>198</v>
      </c>
      <c r="G23" s="20">
        <v>270</v>
      </c>
      <c r="H23" s="20">
        <v>0</v>
      </c>
      <c r="I23" s="20">
        <v>0</v>
      </c>
      <c r="J23" s="20">
        <v>0</v>
      </c>
      <c r="K23" s="20">
        <v>1</v>
      </c>
      <c r="L23" s="20">
        <v>1</v>
      </c>
      <c r="M23" s="20">
        <v>2</v>
      </c>
      <c r="N23" s="20">
        <v>4</v>
      </c>
      <c r="O23" s="20">
        <v>66</v>
      </c>
      <c r="P23" s="20">
        <v>199</v>
      </c>
      <c r="Q23" s="20">
        <v>271</v>
      </c>
    </row>
    <row r="24" spans="2:17" ht="20.100000000000001" customHeight="1" thickBot="1" x14ac:dyDescent="0.25">
      <c r="B24" s="4" t="s">
        <v>34</v>
      </c>
      <c r="C24" s="20">
        <v>1</v>
      </c>
      <c r="D24" s="20">
        <v>1</v>
      </c>
      <c r="E24" s="20">
        <v>491</v>
      </c>
      <c r="F24" s="20">
        <v>841</v>
      </c>
      <c r="G24" s="20">
        <v>1334</v>
      </c>
      <c r="H24" s="20">
        <v>0</v>
      </c>
      <c r="I24" s="20">
        <v>0</v>
      </c>
      <c r="J24" s="20">
        <v>0</v>
      </c>
      <c r="K24" s="20">
        <v>1</v>
      </c>
      <c r="L24" s="20">
        <v>1</v>
      </c>
      <c r="M24" s="20">
        <v>1</v>
      </c>
      <c r="N24" s="20">
        <v>1</v>
      </c>
      <c r="O24" s="20">
        <v>491</v>
      </c>
      <c r="P24" s="20">
        <v>842</v>
      </c>
      <c r="Q24" s="20">
        <v>1335</v>
      </c>
    </row>
    <row r="25" spans="2:17" ht="20.100000000000001" customHeight="1" thickBot="1" x14ac:dyDescent="0.25">
      <c r="B25" s="4" t="s">
        <v>35</v>
      </c>
      <c r="C25" s="20">
        <v>3</v>
      </c>
      <c r="D25" s="20">
        <v>4</v>
      </c>
      <c r="E25" s="20">
        <v>109</v>
      </c>
      <c r="F25" s="20">
        <v>119</v>
      </c>
      <c r="G25" s="20">
        <v>235</v>
      </c>
      <c r="H25" s="20">
        <v>0</v>
      </c>
      <c r="I25" s="20">
        <v>0</v>
      </c>
      <c r="J25" s="20">
        <v>0</v>
      </c>
      <c r="K25" s="20">
        <v>1</v>
      </c>
      <c r="L25" s="20">
        <v>1</v>
      </c>
      <c r="M25" s="20">
        <v>3</v>
      </c>
      <c r="N25" s="20">
        <v>4</v>
      </c>
      <c r="O25" s="20">
        <v>109</v>
      </c>
      <c r="P25" s="20">
        <v>120</v>
      </c>
      <c r="Q25" s="20">
        <v>236</v>
      </c>
    </row>
    <row r="26" spans="2:17" ht="20.100000000000001" customHeight="1" thickBot="1" x14ac:dyDescent="0.25">
      <c r="B26" s="4" t="s">
        <v>36</v>
      </c>
      <c r="C26" s="20">
        <v>0</v>
      </c>
      <c r="D26" s="20">
        <v>0</v>
      </c>
      <c r="E26" s="20">
        <v>6</v>
      </c>
      <c r="F26" s="20">
        <v>54</v>
      </c>
      <c r="G26" s="20">
        <v>60</v>
      </c>
      <c r="H26" s="20">
        <v>0</v>
      </c>
      <c r="I26" s="20">
        <v>0</v>
      </c>
      <c r="J26" s="20">
        <v>0</v>
      </c>
      <c r="K26" s="20">
        <v>2</v>
      </c>
      <c r="L26" s="20">
        <v>2</v>
      </c>
      <c r="M26" s="20">
        <v>0</v>
      </c>
      <c r="N26" s="20">
        <v>0</v>
      </c>
      <c r="O26" s="20">
        <v>6</v>
      </c>
      <c r="P26" s="20">
        <v>56</v>
      </c>
      <c r="Q26" s="20">
        <v>62</v>
      </c>
    </row>
    <row r="27" spans="2:17" ht="20.100000000000001" customHeight="1" thickBot="1" x14ac:dyDescent="0.25">
      <c r="B27" s="5" t="s">
        <v>37</v>
      </c>
      <c r="C27" s="20">
        <v>0</v>
      </c>
      <c r="D27" s="20">
        <v>3</v>
      </c>
      <c r="E27" s="20">
        <v>96</v>
      </c>
      <c r="F27" s="20">
        <v>202</v>
      </c>
      <c r="G27" s="20">
        <v>301</v>
      </c>
      <c r="H27" s="20">
        <v>0</v>
      </c>
      <c r="I27" s="20">
        <v>0</v>
      </c>
      <c r="J27" s="20">
        <v>0</v>
      </c>
      <c r="K27" s="20">
        <v>1</v>
      </c>
      <c r="L27" s="20">
        <v>1</v>
      </c>
      <c r="M27" s="20">
        <v>0</v>
      </c>
      <c r="N27" s="20">
        <v>3</v>
      </c>
      <c r="O27" s="20">
        <v>96</v>
      </c>
      <c r="P27" s="20">
        <v>203</v>
      </c>
      <c r="Q27" s="20">
        <v>302</v>
      </c>
    </row>
    <row r="28" spans="2:17" ht="20.100000000000001" customHeight="1" thickBot="1" x14ac:dyDescent="0.25">
      <c r="B28" s="6" t="s">
        <v>38</v>
      </c>
      <c r="C28" s="21">
        <v>0</v>
      </c>
      <c r="D28" s="21">
        <v>0</v>
      </c>
      <c r="E28" s="21">
        <v>10</v>
      </c>
      <c r="F28" s="21">
        <v>19</v>
      </c>
      <c r="G28" s="21">
        <v>29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10</v>
      </c>
      <c r="P28" s="21">
        <v>19</v>
      </c>
      <c r="Q28" s="21">
        <v>29</v>
      </c>
    </row>
    <row r="29" spans="2:17" ht="20.100000000000001" customHeight="1" thickBot="1" x14ac:dyDescent="0.25">
      <c r="B29" s="7" t="s">
        <v>39</v>
      </c>
      <c r="C29" s="9">
        <f>SUM(C12:C28)</f>
        <v>50</v>
      </c>
      <c r="D29" s="9">
        <f t="shared" ref="D29:Q29" si="0">SUM(D12:D28)</f>
        <v>79</v>
      </c>
      <c r="E29" s="9">
        <f t="shared" si="0"/>
        <v>3764</v>
      </c>
      <c r="F29" s="9">
        <f t="shared" si="0"/>
        <v>4215</v>
      </c>
      <c r="G29" s="9">
        <f t="shared" si="0"/>
        <v>8108</v>
      </c>
      <c r="H29" s="9">
        <f t="shared" si="0"/>
        <v>0</v>
      </c>
      <c r="I29" s="9">
        <f t="shared" si="0"/>
        <v>6</v>
      </c>
      <c r="J29" s="9">
        <f t="shared" si="0"/>
        <v>0</v>
      </c>
      <c r="K29" s="9">
        <f t="shared" si="0"/>
        <v>16</v>
      </c>
      <c r="L29" s="9">
        <f t="shared" si="0"/>
        <v>22</v>
      </c>
      <c r="M29" s="9">
        <f t="shared" si="0"/>
        <v>50</v>
      </c>
      <c r="N29" s="9">
        <f t="shared" si="0"/>
        <v>85</v>
      </c>
      <c r="O29" s="9">
        <f t="shared" si="0"/>
        <v>3764</v>
      </c>
      <c r="P29" s="9">
        <f t="shared" si="0"/>
        <v>4231</v>
      </c>
      <c r="Q29" s="9">
        <f t="shared" si="0"/>
        <v>8130</v>
      </c>
    </row>
    <row r="30" spans="2:17" x14ac:dyDescent="0.2"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</row>
  </sheetData>
  <mergeCells count="12">
    <mergeCell ref="O10:P10"/>
    <mergeCell ref="Q10:Q11"/>
    <mergeCell ref="C9:G9"/>
    <mergeCell ref="H9:L9"/>
    <mergeCell ref="M9:Q9"/>
    <mergeCell ref="C10:D10"/>
    <mergeCell ref="E10:F10"/>
    <mergeCell ref="G10:G11"/>
    <mergeCell ref="H10:I10"/>
    <mergeCell ref="J10:K10"/>
    <mergeCell ref="L10:L11"/>
    <mergeCell ref="M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2020-06-09T10:53:28Z</cp:lastPrinted>
  <dcterms:created xsi:type="dcterms:W3CDTF">2018-11-16T09:47:02Z</dcterms:created>
  <dcterms:modified xsi:type="dcterms:W3CDTF">2020-11-27T09:01:50Z</dcterms:modified>
</cp:coreProperties>
</file>